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General Ledger\#Public GL\Data_Kannika\Financial Statement_25\Q3_2025\FS Q3_2025\Deloitte\FS for SET\"/>
    </mc:Choice>
  </mc:AlternateContent>
  <xr:revisionPtr revIDLastSave="0" documentId="13_ncr:1_{8837647A-1973-45C7-90E1-528F9520593C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Links" sheetId="4" state="hidden" r:id="rId1"/>
    <sheet name="Assets" sheetId="7" r:id="rId2"/>
    <sheet name="PL" sheetId="8" r:id="rId3"/>
    <sheet name="Shareholder" sheetId="9" r:id="rId4"/>
    <sheet name="Cash Flow " sheetId="11" r:id="rId5"/>
  </sheets>
  <definedNames>
    <definedName name="ARA_Threshold">#REF!</definedName>
    <definedName name="ARP_Threshold">#REF!</definedName>
    <definedName name="AS2DocOpenMode" hidden="1">"AS2DocumentEdit"</definedName>
    <definedName name="AS2LinkLS" hidden="1">Links!A1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BalType" localSheetId="0" hidden="1">TRUE</definedName>
    <definedName name="BG_Del" hidden="1">15</definedName>
    <definedName name="BG_Ins" hidden="1">4</definedName>
    <definedName name="BG_Mod" hidden="1">6</definedName>
    <definedName name="GrpAcct1" localSheetId="0" hidden="1">"5111"</definedName>
    <definedName name="GrpAcct10" localSheetId="0" hidden="1">"5511"</definedName>
    <definedName name="GrpAcct11" localSheetId="0" hidden="1">"5512"</definedName>
    <definedName name="GrpAcct12" localSheetId="0" hidden="1">"5611"</definedName>
    <definedName name="GrpAcct13" localSheetId="0" hidden="1">"5612"</definedName>
    <definedName name="GrpAcct14" localSheetId="0" hidden="1">"5613"</definedName>
    <definedName name="GrpAcct15" localSheetId="0" hidden="1">"5614"</definedName>
    <definedName name="GrpAcct16" localSheetId="0" hidden="1">"5615"</definedName>
    <definedName name="GrpAcct17" localSheetId="0" hidden="1">"5616"</definedName>
    <definedName name="GrpAcct18" localSheetId="0" hidden="1">"5617"</definedName>
    <definedName name="GrpAcct19" localSheetId="0" hidden="1">"5618"</definedName>
    <definedName name="GrpAcct2" localSheetId="0" hidden="1">"5112"</definedName>
    <definedName name="GrpAcct20" localSheetId="0" hidden="1">"5711"</definedName>
    <definedName name="GrpAcct21" localSheetId="0" hidden="1">"6111"</definedName>
    <definedName name="GrpAcct22" localSheetId="0" hidden="1">"6112"</definedName>
    <definedName name="GrpAcct23" localSheetId="0" hidden="1">"6113"</definedName>
    <definedName name="GrpAcct24" localSheetId="0" hidden="1">"6114"</definedName>
    <definedName name="GrpAcct25" localSheetId="0" hidden="1">"6211"</definedName>
    <definedName name="GrpAcct26" localSheetId="0" hidden="1">"6212"</definedName>
    <definedName name="GrpAcct27" localSheetId="0" hidden="1">"6213"</definedName>
    <definedName name="GrpAcct28" localSheetId="0" hidden="1">"6311"</definedName>
    <definedName name="GrpAcct29" localSheetId="0" hidden="1">"6312"</definedName>
    <definedName name="GrpAcct3" localSheetId="0" hidden="1">"5311"</definedName>
    <definedName name="GrpAcct30" localSheetId="0" hidden="1">"6411"</definedName>
    <definedName name="GrpAcct31" localSheetId="0" hidden="1">"6511"</definedName>
    <definedName name="GrpAcct32" localSheetId="0" hidden="1">"7111"</definedName>
    <definedName name="GrpAcct33" localSheetId="0" hidden="1">"7211"</definedName>
    <definedName name="GrpAcct34" localSheetId="0" hidden="1">"7311"</definedName>
    <definedName name="GrpAcct35" localSheetId="0" hidden="1">"8111"</definedName>
    <definedName name="GrpAcct36" localSheetId="0" hidden="1">"8211"</definedName>
    <definedName name="GrpAcct37" localSheetId="0" hidden="1">"8311"</definedName>
    <definedName name="GrpAcct38" localSheetId="0" hidden="1">"8312"</definedName>
    <definedName name="GrpAcct39" localSheetId="0" hidden="1">"8313"</definedName>
    <definedName name="GrpAcct4" localSheetId="0" hidden="1">"5312"</definedName>
    <definedName name="GrpAcct40" localSheetId="0" hidden="1">"8314"</definedName>
    <definedName name="GrpAcct41" localSheetId="0" hidden="1">"8315"</definedName>
    <definedName name="GrpAcct42" localSheetId="0" hidden="1">"8316"</definedName>
    <definedName name="GrpAcct43" localSheetId="0" hidden="1">"8317"</definedName>
    <definedName name="GrpAcct44" localSheetId="0" hidden="1">"8318"</definedName>
    <definedName name="GrpAcct45" localSheetId="0" hidden="1">"8411"</definedName>
    <definedName name="GrpAcct46" localSheetId="0" hidden="1">"8412"</definedName>
    <definedName name="GrpAcct47" localSheetId="0" hidden="1">"8413"</definedName>
    <definedName name="GrpAcct48" localSheetId="0" hidden="1">"8511"</definedName>
    <definedName name="GrpAcct49" localSheetId="0" hidden="1">"8512"</definedName>
    <definedName name="GrpAcct5" localSheetId="0" hidden="1">"5313"</definedName>
    <definedName name="GrpAcct50" localSheetId="0" hidden="1">"8611"</definedName>
    <definedName name="GrpAcct6" localSheetId="0" hidden="1">"5411"</definedName>
    <definedName name="GrpAcct7" localSheetId="0" hidden="1">"5412"</definedName>
    <definedName name="GrpAcct8" localSheetId="0" hidden="1">"5413"</definedName>
    <definedName name="GrpAcct9" localSheetId="0" hidden="1">"5414"</definedName>
    <definedName name="GrpLevel" localSheetId="0" hidden="1">2</definedName>
    <definedName name="L_AcctDes">Links!$E:$E</definedName>
    <definedName name="L_Adjust">Links!$H:$H</definedName>
    <definedName name="L_Adjust_GT">Links!$H$239</definedName>
    <definedName name="L_AJE_Tot">Links!$G:$G</definedName>
    <definedName name="L_AJE_Tot_GT">Links!$G$239</definedName>
    <definedName name="L_CompNum">Links!$B:$B</definedName>
    <definedName name="L_CY_Beg">Links!$F:$F</definedName>
    <definedName name="L_CY_Beg_GT">Links!$F$239</definedName>
    <definedName name="L_CY_End">Links!$J:$J</definedName>
    <definedName name="L_CY_End_GT">Links!$J$239</definedName>
    <definedName name="L_GrpNum">Links!$C:$C</definedName>
    <definedName name="L_Headings">Links!$1:$1</definedName>
    <definedName name="L_KeyValue">Links!$A:$A</definedName>
    <definedName name="L_PY_End">Links!$K:$K</definedName>
    <definedName name="L_PY_End_GT">Links!$K$239</definedName>
    <definedName name="L_RJE_Tot">Links!$I:$I</definedName>
    <definedName name="L_RJE_Tot_GT">Links!$I$239</definedName>
    <definedName name="L_RowNum">Links!$D:$D</definedName>
    <definedName name="NumofGrpAccts" localSheetId="0" hidden="1">50</definedName>
    <definedName name="_xlnm.Print_Titles" localSheetId="0">Links!$B:$D,Links!$1:$1</definedName>
    <definedName name="RowLevel" localSheetId="0" hidden="1">1</definedName>
    <definedName name="S_AcctDes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TBdbName" localSheetId="0" hidden="1">"BF1CD435FC0445D18432AC3F569FE8AD.mdb"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9" l="1"/>
  <c r="K15" i="9"/>
  <c r="F29" i="11"/>
  <c r="F23" i="11"/>
  <c r="D58" i="7"/>
  <c r="C56" i="8"/>
  <c r="C16" i="8" l="1"/>
  <c r="D19" i="7"/>
  <c r="D13" i="7"/>
  <c r="F53" i="11" l="1"/>
  <c r="D53" i="11"/>
  <c r="D58" i="11" l="1"/>
  <c r="F58" i="11"/>
  <c r="G18" i="9"/>
  <c r="E18" i="9"/>
  <c r="C18" i="9"/>
  <c r="I13" i="9"/>
  <c r="G13" i="9"/>
  <c r="E13" i="9"/>
  <c r="C13" i="9"/>
  <c r="K12" i="9"/>
  <c r="K11" i="9"/>
  <c r="K10" i="9"/>
  <c r="C57" i="8"/>
  <c r="C51" i="8"/>
  <c r="C17" i="8"/>
  <c r="C11" i="8"/>
  <c r="E57" i="8"/>
  <c r="E51" i="8"/>
  <c r="E17" i="8"/>
  <c r="E11" i="8"/>
  <c r="C19" i="8" l="1"/>
  <c r="C21" i="8" s="1"/>
  <c r="C23" i="8" s="1"/>
  <c r="K13" i="9"/>
  <c r="C59" i="8"/>
  <c r="C61" i="8" s="1"/>
  <c r="C63" i="8" s="1"/>
  <c r="C66" i="8" s="1"/>
  <c r="E59" i="8"/>
  <c r="E61" i="8" s="1"/>
  <c r="E63" i="8" s="1"/>
  <c r="E19" i="8"/>
  <c r="E21" i="8" s="1"/>
  <c r="E23" i="8" s="1"/>
  <c r="C69" i="8" l="1"/>
  <c r="D9" i="11"/>
  <c r="D21" i="11" s="1"/>
  <c r="D31" i="11" s="1"/>
  <c r="D35" i="11" s="1"/>
  <c r="D60" i="11" s="1"/>
  <c r="D62" i="11" s="1"/>
  <c r="I16" i="9"/>
  <c r="E66" i="8"/>
  <c r="E69" i="8" s="1"/>
  <c r="F21" i="11"/>
  <c r="E26" i="8"/>
  <c r="E29" i="8" s="1"/>
  <c r="C26" i="8"/>
  <c r="C29" i="8" s="1"/>
  <c r="F31" i="11" l="1"/>
  <c r="F35" i="11" s="1"/>
  <c r="I18" i="9"/>
  <c r="K16" i="9"/>
  <c r="K18" i="9" s="1"/>
  <c r="F75" i="7"/>
  <c r="D75" i="7"/>
  <c r="F60" i="7"/>
  <c r="D60" i="7"/>
  <c r="F55" i="7"/>
  <c r="D55" i="7"/>
  <c r="D27" i="7"/>
  <c r="F60" i="11" l="1"/>
  <c r="F62" i="11" s="1"/>
  <c r="D61" i="7"/>
  <c r="D76" i="7" s="1"/>
  <c r="F61" i="7"/>
  <c r="F76" i="7" s="1"/>
  <c r="D16" i="7" l="1"/>
  <c r="F27" i="7"/>
  <c r="F16" i="7"/>
  <c r="F28" i="7" l="1"/>
  <c r="D28" i="7"/>
</calcChain>
</file>

<file path=xl/sharedStrings.xml><?xml version="1.0" encoding="utf-8"?>
<sst xmlns="http://schemas.openxmlformats.org/spreadsheetml/2006/main" count="1155" uniqueCount="715">
  <si>
    <t>(reserved)</t>
  </si>
  <si>
    <t>Company</t>
  </si>
  <si>
    <t>Target Grouping</t>
  </si>
  <si>
    <t>#</t>
  </si>
  <si>
    <t>Name</t>
  </si>
  <si>
    <t>Preliminary</t>
  </si>
  <si>
    <t>AJE</t>
  </si>
  <si>
    <t>Adjusted</t>
  </si>
  <si>
    <t>RJE</t>
  </si>
  <si>
    <t>'31-Dec-2014</t>
  </si>
  <si>
    <t>'31-Dec-2013</t>
  </si>
  <si>
    <t/>
  </si>
  <si>
    <t>5111</t>
  </si>
  <si>
    <t>_/_5111_/_1000-01</t>
  </si>
  <si>
    <t>1000-01</t>
  </si>
  <si>
    <t>S/A- Mizuho (USD) F15-764-915901</t>
  </si>
  <si>
    <t>_/_5111_/_1000-03</t>
  </si>
  <si>
    <t>1000-03</t>
  </si>
  <si>
    <t>S/A- Mizuho Bank (BAHT)</t>
  </si>
  <si>
    <t>_/_5111_/_1000-04</t>
  </si>
  <si>
    <t>1000-04</t>
  </si>
  <si>
    <t>S/A-Kbank 845-2-13262-2</t>
  </si>
  <si>
    <t>_/_5111_/_1020-80</t>
  </si>
  <si>
    <t>1020-80</t>
  </si>
  <si>
    <t>C/A-Kbank 845-1-00151-6</t>
  </si>
  <si>
    <t>_/_5111_/_1020-92</t>
  </si>
  <si>
    <t>1020-92</t>
  </si>
  <si>
    <t>C/A- Mizoho H10-764-022517</t>
  </si>
  <si>
    <t>_/_5111_/_</t>
  </si>
  <si>
    <t>TB Total - Cash and cash equivalents</t>
  </si>
  <si>
    <t>5112</t>
  </si>
  <si>
    <t>_/_5112_/_1030-00</t>
  </si>
  <si>
    <t>1030-00</t>
  </si>
  <si>
    <t>Petty Cash</t>
  </si>
  <si>
    <t>_/_5112_/_</t>
  </si>
  <si>
    <t>TB Total - Cash on hand</t>
  </si>
  <si>
    <t>5311</t>
  </si>
  <si>
    <t>_/_5311_/_1100-01</t>
  </si>
  <si>
    <t>1100-01</t>
  </si>
  <si>
    <t>Trad Account Receivable Domestic</t>
  </si>
  <si>
    <t>_/_5311_/_1100-60</t>
  </si>
  <si>
    <t>1100-60</t>
  </si>
  <si>
    <t>Trad AR Domestic from Affiliated Companies</t>
  </si>
  <si>
    <t>_/_5311_/_1100-61</t>
  </si>
  <si>
    <t>1100-61</t>
  </si>
  <si>
    <t>Trad AR Oversea from Affiliated Companies</t>
  </si>
  <si>
    <t>_/_5311_/_</t>
  </si>
  <si>
    <t>TB Total - Trade accounts receivable</t>
  </si>
  <si>
    <t>5312</t>
  </si>
  <si>
    <t>_/_5312_/_</t>
  </si>
  <si>
    <t>TB Total - Affiliates accounts receivable</t>
  </si>
  <si>
    <t>5313</t>
  </si>
  <si>
    <t>_/_5313_/_</t>
  </si>
  <si>
    <t>TB Total - Provision for doubtful receivables</t>
  </si>
  <si>
    <t>5411</t>
  </si>
  <si>
    <t>_/_5411_/_1200-02</t>
  </si>
  <si>
    <t>1200-02</t>
  </si>
  <si>
    <t>Consumable</t>
  </si>
  <si>
    <t>_/_5411_/_1210-10</t>
  </si>
  <si>
    <t>1210-10</t>
  </si>
  <si>
    <t>Goods and Finished Products</t>
  </si>
  <si>
    <t>_/_5411_/_</t>
  </si>
  <si>
    <t>TB Total - Finished product</t>
  </si>
  <si>
    <t>5412</t>
  </si>
  <si>
    <t>_/_5412_/_</t>
  </si>
  <si>
    <t>TB Total - Work in process</t>
  </si>
  <si>
    <t>5413</t>
  </si>
  <si>
    <t>_/_5413_/_</t>
  </si>
  <si>
    <t>TB Total - Raw materials</t>
  </si>
  <si>
    <t>5414</t>
  </si>
  <si>
    <t>_/_5414_/_</t>
  </si>
  <si>
    <t>TB Total - Provision for obsolete inventory</t>
  </si>
  <si>
    <t>5511</t>
  </si>
  <si>
    <t>_/_5511_/_1350-01</t>
  </si>
  <si>
    <t>1350-01</t>
  </si>
  <si>
    <t>Input Tax</t>
  </si>
  <si>
    <t>_/_5511_/_1351-00</t>
  </si>
  <si>
    <t>1351-00</t>
  </si>
  <si>
    <t>Suspense Input Tax</t>
  </si>
  <si>
    <t>_/_5511_/_1353-00</t>
  </si>
  <si>
    <t>1353-00</t>
  </si>
  <si>
    <t>Outgoing Withholding Tax (Income)</t>
  </si>
  <si>
    <t>_/_5511_/_1410-50</t>
  </si>
  <si>
    <t>1410-50</t>
  </si>
  <si>
    <t>Employee Advances</t>
  </si>
  <si>
    <t>_/_5511_/_1410-52</t>
  </si>
  <si>
    <t>1410-52</t>
  </si>
  <si>
    <t>Advances TDN</t>
  </si>
  <si>
    <t>_/_5511_/_1430-00</t>
  </si>
  <si>
    <t>1430-00</t>
  </si>
  <si>
    <t>Accrued income</t>
  </si>
  <si>
    <t>_/_5511_/_1440-10</t>
  </si>
  <si>
    <t>1440-10</t>
  </si>
  <si>
    <t>Prepaid Expenses - Other</t>
  </si>
  <si>
    <t>_/_5511_/_1440-10-210</t>
  </si>
  <si>
    <t>1440-10-210</t>
  </si>
  <si>
    <t>_/_5511_/_1440-11</t>
  </si>
  <si>
    <t>1440-11</t>
  </si>
  <si>
    <t>Prepaid Insurance</t>
  </si>
  <si>
    <t>_/_5511_/_1440-12-AUD</t>
  </si>
  <si>
    <t>1440-12-AUD</t>
  </si>
  <si>
    <t>Car Deposit (Short Term)</t>
  </si>
  <si>
    <t>_/_5511_/_</t>
  </si>
  <si>
    <t>TB Total - Other current assets</t>
  </si>
  <si>
    <t>5512</t>
  </si>
  <si>
    <t>_/_5512_/_1100-11</t>
  </si>
  <si>
    <t>1100-11</t>
  </si>
  <si>
    <t>Other Account Receivable Domestic</t>
  </si>
  <si>
    <t>_/_5512_/_1100-62</t>
  </si>
  <si>
    <t>1100-62</t>
  </si>
  <si>
    <t>Other AR Oversea from Affiliated Companies</t>
  </si>
  <si>
    <t>_/_5512_/_1100-63</t>
  </si>
  <si>
    <t>1100-63</t>
  </si>
  <si>
    <t>Other AR Domestic from Affiliated Companies</t>
  </si>
  <si>
    <t>_/_5512_/_1120-40</t>
  </si>
  <si>
    <t>1120-40</t>
  </si>
  <si>
    <t>Advances to Supplier</t>
  </si>
  <si>
    <t>_/_5512_/_1354-00</t>
  </si>
  <si>
    <t>1354-00</t>
  </si>
  <si>
    <t>AR-Revenue Dept.</t>
  </si>
  <si>
    <t>_/_5512_/_</t>
  </si>
  <si>
    <t>TB Total - Other receivables</t>
  </si>
  <si>
    <t>5611</t>
  </si>
  <si>
    <t>_/_5611_/_1605-01</t>
  </si>
  <si>
    <t>1605-01</t>
  </si>
  <si>
    <t>Utilities Systems</t>
  </si>
  <si>
    <t>_/_5611_/_1607-00</t>
  </si>
  <si>
    <t>1607-00</t>
  </si>
  <si>
    <t>Office Improvements</t>
  </si>
  <si>
    <t>_/_5611_/_</t>
  </si>
  <si>
    <t>TB Total - Office Improvement</t>
  </si>
  <si>
    <t>5612</t>
  </si>
  <si>
    <t>_/_5612_/_1650-00</t>
  </si>
  <si>
    <t>1650-00</t>
  </si>
  <si>
    <t>Computer</t>
  </si>
  <si>
    <t>_/_5612_/_</t>
  </si>
  <si>
    <t>TB Total - Computer Hardware</t>
  </si>
  <si>
    <t>5613</t>
  </si>
  <si>
    <t>_/_5613_/_1630-00</t>
  </si>
  <si>
    <t>1630-00</t>
  </si>
  <si>
    <t>Furniture &amp; Fixtures</t>
  </si>
  <si>
    <t>_/_5613_/_</t>
  </si>
  <si>
    <t>TB Total - Furniture, fixtures and fittings</t>
  </si>
  <si>
    <t>5614</t>
  </si>
  <si>
    <t>_/_5614_/_1630-01</t>
  </si>
  <si>
    <t>1630-01</t>
  </si>
  <si>
    <t>Office Equipment</t>
  </si>
  <si>
    <t>_/_5614_/_</t>
  </si>
  <si>
    <t>TB Total - Office equipment</t>
  </si>
  <si>
    <t>5615</t>
  </si>
  <si>
    <t>_/_5615_/_</t>
  </si>
  <si>
    <t>TB Total - Machine</t>
  </si>
  <si>
    <t>5616</t>
  </si>
  <si>
    <t>_/_5616_/_</t>
  </si>
  <si>
    <t>TB Total - Computer hardware</t>
  </si>
  <si>
    <t>5617</t>
  </si>
  <si>
    <t>_/_5617_/_1607-01</t>
  </si>
  <si>
    <t>1607-01</t>
  </si>
  <si>
    <t>Acc. Depre. Office Improvements</t>
  </si>
  <si>
    <t>_/_5617_/_1631-00</t>
  </si>
  <si>
    <t>1631-00</t>
  </si>
  <si>
    <t>Acc. Depre. Furniture &amp; Fixtures</t>
  </si>
  <si>
    <t>_/_5617_/_1631-01</t>
  </si>
  <si>
    <t>1631-01</t>
  </si>
  <si>
    <t>Acc. Depre. Office Equipment</t>
  </si>
  <si>
    <t>_/_5617_/_1631-01-300</t>
  </si>
  <si>
    <t>1631-01-300</t>
  </si>
  <si>
    <t>_/_5617_/_1651-00</t>
  </si>
  <si>
    <t>1651-00</t>
  </si>
  <si>
    <t>Acc. Depre. Computer</t>
  </si>
  <si>
    <t>_/_5617_/_</t>
  </si>
  <si>
    <t>TB Total - Accumulated depreciation</t>
  </si>
  <si>
    <t>5618</t>
  </si>
  <si>
    <t>_/_5618_/_</t>
  </si>
  <si>
    <t>TB Total - Construction in process</t>
  </si>
  <si>
    <t>5711</t>
  </si>
  <si>
    <t>_/_5711_/_1520-20</t>
  </si>
  <si>
    <t>1520-20</t>
  </si>
  <si>
    <t>Long Term Deposit</t>
  </si>
  <si>
    <t>_/_5711_/_1655-00</t>
  </si>
  <si>
    <t>1655-00</t>
  </si>
  <si>
    <t>Softwere</t>
  </si>
  <si>
    <t>_/_5711_/_1656-00</t>
  </si>
  <si>
    <t>1656-00</t>
  </si>
  <si>
    <t>Acc. Depre. Softwere</t>
  </si>
  <si>
    <t>_/_5711_/_</t>
  </si>
  <si>
    <t>TB Total - Intangibles and other assets</t>
  </si>
  <si>
    <t>6111</t>
  </si>
  <si>
    <t>_/_6111_/_2100-00</t>
  </si>
  <si>
    <t>2100-00</t>
  </si>
  <si>
    <t>Trad Accounts Payable Domestic</t>
  </si>
  <si>
    <t>_/_6111_/_2100-60</t>
  </si>
  <si>
    <t>2100-60</t>
  </si>
  <si>
    <t>Trad Accounts Payable to Affiliates</t>
  </si>
  <si>
    <t>_/_6111_/_2100-61</t>
  </si>
  <si>
    <t>2100-61</t>
  </si>
  <si>
    <t>Trad Accounts Payable to Affiliates_Oversea</t>
  </si>
  <si>
    <t>_/_6111_/_</t>
  </si>
  <si>
    <t>TB Total - Trade accounts payable</t>
  </si>
  <si>
    <t>6112</t>
  </si>
  <si>
    <t>_/_6112_/_</t>
  </si>
  <si>
    <t>TB Total - Affiliates accounts payable</t>
  </si>
  <si>
    <t>6113</t>
  </si>
  <si>
    <t>_/_6113_/_</t>
  </si>
  <si>
    <t>TB Total - Liabilities under truth received</t>
  </si>
  <si>
    <t>6114</t>
  </si>
  <si>
    <t>_/_6114_/_</t>
  </si>
  <si>
    <t>TB Total - Short-term loan to employee</t>
  </si>
  <si>
    <t>6211</t>
  </si>
  <si>
    <t>_/_6211_/_2450-60</t>
  </si>
  <si>
    <t>2450-60</t>
  </si>
  <si>
    <t>Accrued Expenses - Other</t>
  </si>
  <si>
    <t>_/_6211_/_2450-61</t>
  </si>
  <si>
    <t>2450-61</t>
  </si>
  <si>
    <t>Accrued Expenses - Audit Fee</t>
  </si>
  <si>
    <t>_/_6211_/_2450-63</t>
  </si>
  <si>
    <t>2450-63</t>
  </si>
  <si>
    <t>Accrued Expenses - Electricity</t>
  </si>
  <si>
    <t>_/_6211_/_</t>
  </si>
  <si>
    <t>TB Total - Accrued expenses</t>
  </si>
  <si>
    <t>6212</t>
  </si>
  <si>
    <t>_/_6212_/_2450-00</t>
  </si>
  <si>
    <t>2450-00</t>
  </si>
  <si>
    <t>Other Payable Domestic</t>
  </si>
  <si>
    <t>_/_6212_/_2450-01</t>
  </si>
  <si>
    <t>2450-01</t>
  </si>
  <si>
    <t>Other Payable Domastic Affiliate</t>
  </si>
  <si>
    <t>_/_6212_/_2450-02</t>
  </si>
  <si>
    <t>2450-02</t>
  </si>
  <si>
    <t>Other Accounts Payable Affiliates-Oversea</t>
  </si>
  <si>
    <t>_/_6212_/_</t>
  </si>
  <si>
    <t>TB Total - Other payables</t>
  </si>
  <si>
    <t>6213</t>
  </si>
  <si>
    <t>_/_6213_/_2120-00</t>
  </si>
  <si>
    <t>2120-00</t>
  </si>
  <si>
    <t>Down Payment from Customer</t>
  </si>
  <si>
    <t>_/_6213_/_2350-01</t>
  </si>
  <si>
    <t>2350-01</t>
  </si>
  <si>
    <t>Output Tax</t>
  </si>
  <si>
    <t>_/_6213_/_2350-02</t>
  </si>
  <si>
    <t>2350-02</t>
  </si>
  <si>
    <t>Suspense Output Tax</t>
  </si>
  <si>
    <t>_/_6213_/_2350-10</t>
  </si>
  <si>
    <t>2350-10</t>
  </si>
  <si>
    <t>Accounts Payable - Revenue Department</t>
  </si>
  <si>
    <t>_/_6213_/_2350-31</t>
  </si>
  <si>
    <t>2350-31</t>
  </si>
  <si>
    <t>Witholding Tax Payable - Form 1</t>
  </si>
  <si>
    <t>_/_6213_/_2350-32</t>
  </si>
  <si>
    <t>2350-32</t>
  </si>
  <si>
    <t>Witholding Tax Payable - Form 3</t>
  </si>
  <si>
    <t>_/_6213_/_2350-33</t>
  </si>
  <si>
    <t>2350-33</t>
  </si>
  <si>
    <t>Witholding Tax Payable - Form 53</t>
  </si>
  <si>
    <t>_/_6213_/_2350-34</t>
  </si>
  <si>
    <t>2350-34</t>
  </si>
  <si>
    <t>Witholding Tax Payable - Form 54</t>
  </si>
  <si>
    <t>_/_6213_/_2350-60</t>
  </si>
  <si>
    <t>2350-60</t>
  </si>
  <si>
    <t>Social Securities Payable</t>
  </si>
  <si>
    <t>_/_6213_/_AUD1</t>
  </si>
  <si>
    <t>AUD1</t>
  </si>
  <si>
    <t>Provision for dismantling, restoring and removing of leasehold improvement</t>
  </si>
  <si>
    <t>_/_6213_/_</t>
  </si>
  <si>
    <t>TB Total - Other current liabilities</t>
  </si>
  <si>
    <t>6311</t>
  </si>
  <si>
    <t>_/_6311_/_</t>
  </si>
  <si>
    <t>TB Total - Long-term debt</t>
  </si>
  <si>
    <t>6312</t>
  </si>
  <si>
    <t>_/_6312_/_2400-90</t>
  </si>
  <si>
    <t>2400-90</t>
  </si>
  <si>
    <t>Provision for dismantling</t>
  </si>
  <si>
    <t>_/_6312_/_</t>
  </si>
  <si>
    <t>TB Total - Other Non-current Liabilities</t>
  </si>
  <si>
    <t>6411</t>
  </si>
  <si>
    <t>_/_6411_/_</t>
  </si>
  <si>
    <t>TB Total - Taxes</t>
  </si>
  <si>
    <t>6511</t>
  </si>
  <si>
    <t>_/_6511_/_</t>
  </si>
  <si>
    <t>TB Total - Deferred taxes</t>
  </si>
  <si>
    <t>7111</t>
  </si>
  <si>
    <t>_/_7111_/_3000-01</t>
  </si>
  <si>
    <t>3000-01</t>
  </si>
  <si>
    <t>Capital Stock</t>
  </si>
  <si>
    <t>_/_7111_/_</t>
  </si>
  <si>
    <t>TB Total - Share capital</t>
  </si>
  <si>
    <t>7211</t>
  </si>
  <si>
    <t>_/_7211_/_3200-00</t>
  </si>
  <si>
    <t>3200-00</t>
  </si>
  <si>
    <t>Unappropriated Retained Earnings from prev.year</t>
  </si>
  <si>
    <t>_/_7211_/_</t>
  </si>
  <si>
    <t>TB Total - Retained earnings, beginning of the year</t>
  </si>
  <si>
    <t>7311</t>
  </si>
  <si>
    <t>_/_7311_/_</t>
  </si>
  <si>
    <t>TB Total - Dividends</t>
  </si>
  <si>
    <t>8111</t>
  </si>
  <si>
    <t>_/_8111_/_4000-01</t>
  </si>
  <si>
    <t>4000-01</t>
  </si>
  <si>
    <t>Sales Revenue Domestic</t>
  </si>
  <si>
    <t>_/_8111_/_4000-10</t>
  </si>
  <si>
    <t>4000-10</t>
  </si>
  <si>
    <t>Sales Revenue Domestic Affiliates</t>
  </si>
  <si>
    <t>_/_8111_/_4000-20</t>
  </si>
  <si>
    <t>4000-20</t>
  </si>
  <si>
    <t>Sales Parts Domestic</t>
  </si>
  <si>
    <t>_/_8111_/_4300-30</t>
  </si>
  <si>
    <t>4300-30</t>
  </si>
  <si>
    <t>Affiliate Service Domestic</t>
  </si>
  <si>
    <t>_/_8111_/_4300-40</t>
  </si>
  <si>
    <t>4300-40</t>
  </si>
  <si>
    <t>Affiliate Service Oversea</t>
  </si>
  <si>
    <t>_/_8111_/_</t>
  </si>
  <si>
    <t>TB Total - Net Sales</t>
  </si>
  <si>
    <t>8211</t>
  </si>
  <si>
    <t>_/_8211_/_5000-60</t>
  </si>
  <si>
    <t>5000-60</t>
  </si>
  <si>
    <t>Repair and Maintenance</t>
  </si>
  <si>
    <t>_/_8211_/_5007-00</t>
  </si>
  <si>
    <t>5007-00</t>
  </si>
  <si>
    <t>Cost of Sales</t>
  </si>
  <si>
    <t>_/_8211_/_</t>
  </si>
  <si>
    <t>TB Total - Cost of sales</t>
  </si>
  <si>
    <t>8311</t>
  </si>
  <si>
    <t>_/_8311_/_1605-01-AUD</t>
  </si>
  <si>
    <t>1605-01-AUD</t>
  </si>
  <si>
    <t>_/_8311_/_6100-01</t>
  </si>
  <si>
    <t>6100-01</t>
  </si>
  <si>
    <t>Freight &amp; External Warehouse</t>
  </si>
  <si>
    <t>_/_8311_/_6100-30</t>
  </si>
  <si>
    <t>6100-30</t>
  </si>
  <si>
    <t>Other Maintenance Costs</t>
  </si>
  <si>
    <t>_/_8311_/_6100-40</t>
  </si>
  <si>
    <t>6100-40</t>
  </si>
  <si>
    <t>Property Tax</t>
  </si>
  <si>
    <t>_/_8311_/_6110-00</t>
  </si>
  <si>
    <t>6110-00</t>
  </si>
  <si>
    <t>Electricity Expenses</t>
  </si>
  <si>
    <t>_/_8311_/_6110-30</t>
  </si>
  <si>
    <t>6110-30</t>
  </si>
  <si>
    <t>Telephone Costs (Basic Fee)</t>
  </si>
  <si>
    <t>_/_8311_/_6110-40</t>
  </si>
  <si>
    <t>6110-40</t>
  </si>
  <si>
    <t>Telephone Costs (Call Fees)</t>
  </si>
  <si>
    <t>_/_8311_/_6110-50</t>
  </si>
  <si>
    <t>6110-50</t>
  </si>
  <si>
    <t>Other Communication (Internet)</t>
  </si>
  <si>
    <t>_/_8311_/_6110-60</t>
  </si>
  <si>
    <t>6110-60</t>
  </si>
  <si>
    <t>Mobile phone Expenses Domestic</t>
  </si>
  <si>
    <t>_/_8311_/_6110-70</t>
  </si>
  <si>
    <t>6110-70</t>
  </si>
  <si>
    <t>Mobile phone Expenses Oversea</t>
  </si>
  <si>
    <t>_/_8311_/_6150-00</t>
  </si>
  <si>
    <t>6150-00</t>
  </si>
  <si>
    <t>Insurance</t>
  </si>
  <si>
    <t>_/_8311_/_6200-01</t>
  </si>
  <si>
    <t>6200-01</t>
  </si>
  <si>
    <t>Expenses for Renting &amp; Leasing</t>
  </si>
  <si>
    <t>_/_8311_/_6200-01-300</t>
  </si>
  <si>
    <t>6200-01-300</t>
  </si>
  <si>
    <t>_/_8311_/_6400-10</t>
  </si>
  <si>
    <t>6400-10</t>
  </si>
  <si>
    <t>Premium Gift &amp; Promotion Expense</t>
  </si>
  <si>
    <t>_/_8311_/_</t>
  </si>
  <si>
    <t>TB Total - Administrative</t>
  </si>
  <si>
    <t>8312</t>
  </si>
  <si>
    <t>_/_8312_/_6400-01</t>
  </si>
  <si>
    <t>6400-01</t>
  </si>
  <si>
    <t>Postage Expenses</t>
  </si>
  <si>
    <t>_/_8312_/_6400-28</t>
  </si>
  <si>
    <t>6400-28</t>
  </si>
  <si>
    <t>Office Supplies</t>
  </si>
  <si>
    <t>_/_8312_/_6400-29</t>
  </si>
  <si>
    <t>6400-29</t>
  </si>
  <si>
    <t>Stationary Expenses</t>
  </si>
  <si>
    <t>_/_8312_/_6400-40</t>
  </si>
  <si>
    <t>6400-40</t>
  </si>
  <si>
    <t>Miscellaneous Expenses</t>
  </si>
  <si>
    <t>_/_8312_/_6400-50</t>
  </si>
  <si>
    <t>6400-50</t>
  </si>
  <si>
    <t>Cleaning Expenses</t>
  </si>
  <si>
    <t>_/_8312_/_6500-10</t>
  </si>
  <si>
    <t>6500-10</t>
  </si>
  <si>
    <t>Bank Charge</t>
  </si>
  <si>
    <t>_/_8312_/_6550-10</t>
  </si>
  <si>
    <t>6550-10</t>
  </si>
  <si>
    <t>Advertising Expenses</t>
  </si>
  <si>
    <t>_/_8312_/_6550-20</t>
  </si>
  <si>
    <t>6550-20</t>
  </si>
  <si>
    <t>News Papers &amp; Other Literature</t>
  </si>
  <si>
    <t>_/_8312_/_6550-20-210</t>
  </si>
  <si>
    <t>6550-20-210</t>
  </si>
  <si>
    <t>_/_8312_/_6550-40</t>
  </si>
  <si>
    <t>6550-40</t>
  </si>
  <si>
    <t>Other Administrative Expense</t>
  </si>
  <si>
    <t>_/_8312_/_6550-60</t>
  </si>
  <si>
    <t>6550-60</t>
  </si>
  <si>
    <t>Unclaimed Vat</t>
  </si>
  <si>
    <t>_/_8312_/_6550-61</t>
  </si>
  <si>
    <t>6550-61</t>
  </si>
  <si>
    <t>Tax Penalty</t>
  </si>
  <si>
    <t>_/_8312_/_6550-62</t>
  </si>
  <si>
    <t>6550-62</t>
  </si>
  <si>
    <t>Forbidden Expense</t>
  </si>
  <si>
    <t>_/_8312_/_6550-70</t>
  </si>
  <si>
    <t>6550-70</t>
  </si>
  <si>
    <t>Other service &amp; Legal</t>
  </si>
  <si>
    <t>_/_8312_/_6550-74</t>
  </si>
  <si>
    <t>6550-74</t>
  </si>
  <si>
    <t>Other Fee</t>
  </si>
  <si>
    <t>_/_8312_/_</t>
  </si>
  <si>
    <t>TB Total - Other expenses</t>
  </si>
  <si>
    <t>8313</t>
  </si>
  <si>
    <t>_/_8313_/_6450-11</t>
  </si>
  <si>
    <t>6450-11</t>
  </si>
  <si>
    <t>Depreciation - Office Improvements</t>
  </si>
  <si>
    <t>_/_8313_/_6450-30</t>
  </si>
  <si>
    <t>6450-30</t>
  </si>
  <si>
    <t>Depreciation - Furniture</t>
  </si>
  <si>
    <t>_/_8313_/_6450-31</t>
  </si>
  <si>
    <t>6450-31</t>
  </si>
  <si>
    <t>Depreciation - Office Equipment</t>
  </si>
  <si>
    <t>_/_8313_/_6450-31-300</t>
  </si>
  <si>
    <t>6450-31-300</t>
  </si>
  <si>
    <t>_/_8313_/_6450-50</t>
  </si>
  <si>
    <t>6450-50</t>
  </si>
  <si>
    <t>Depreciation - Computer</t>
  </si>
  <si>
    <t>_/_8313_/_6450-60</t>
  </si>
  <si>
    <t>6450-60</t>
  </si>
  <si>
    <t>Depreciation - Softwere</t>
  </si>
  <si>
    <t>_/_8313_/_</t>
  </si>
  <si>
    <t>TB Total - Depreciation</t>
  </si>
  <si>
    <t>8314</t>
  </si>
  <si>
    <t>_/_8314_/_6350-00</t>
  </si>
  <si>
    <t>6350-00</t>
  </si>
  <si>
    <t>Law, Consulting Cost</t>
  </si>
  <si>
    <t>_/_8314_/_6550-73</t>
  </si>
  <si>
    <t>6550-73</t>
  </si>
  <si>
    <t>Audit Fee</t>
  </si>
  <si>
    <t>_/_8314_/_</t>
  </si>
  <si>
    <t>TB Total - Professional fee</t>
  </si>
  <si>
    <t>8315</t>
  </si>
  <si>
    <t>_/_8315_/_6000-01</t>
  </si>
  <si>
    <t>6000-01</t>
  </si>
  <si>
    <t>Salaries</t>
  </si>
  <si>
    <t>_/_8315_/_6000-02</t>
  </si>
  <si>
    <t>6000-02</t>
  </si>
  <si>
    <t>Employee Commision</t>
  </si>
  <si>
    <t>_/_8315_/_6000-20</t>
  </si>
  <si>
    <t>6000-20</t>
  </si>
  <si>
    <t>Overtime - Employees</t>
  </si>
  <si>
    <t>_/_8315_/_6000-30</t>
  </si>
  <si>
    <t>6000-30</t>
  </si>
  <si>
    <t>Other Expense of a Salary Nature</t>
  </si>
  <si>
    <t>_/_8315_/_6001-40</t>
  </si>
  <si>
    <t>6001-40</t>
  </si>
  <si>
    <t>Yearly Bonus</t>
  </si>
  <si>
    <t>_/_8315_/_6001-60</t>
  </si>
  <si>
    <t>6001-60</t>
  </si>
  <si>
    <t>Allowance Expense</t>
  </si>
  <si>
    <t>_/_8315_/_6001-80</t>
  </si>
  <si>
    <t>6001-80</t>
  </si>
  <si>
    <t>Workman Compensation Contribution</t>
  </si>
  <si>
    <t>_/_8315_/_6001-90</t>
  </si>
  <si>
    <t>6001-90</t>
  </si>
  <si>
    <t>Superannuation (Provident Fund)</t>
  </si>
  <si>
    <t>_/_8315_/_6010-30</t>
  </si>
  <si>
    <t>6010-30</t>
  </si>
  <si>
    <t>Personnel Insurances</t>
  </si>
  <si>
    <t>_/_8315_/_6010-40</t>
  </si>
  <si>
    <t>6010-40</t>
  </si>
  <si>
    <t>Expenses Training &amp; Education</t>
  </si>
  <si>
    <t>_/_8315_/_6010-70</t>
  </si>
  <si>
    <t>6010-70</t>
  </si>
  <si>
    <t>Expense for Company Kitchen &amp; Social Facilities</t>
  </si>
  <si>
    <t>_/_8315_/_6010-90</t>
  </si>
  <si>
    <t>6010-90</t>
  </si>
  <si>
    <t>Contribution to Social Security Fund</t>
  </si>
  <si>
    <t>_/_8315_/_6011-00</t>
  </si>
  <si>
    <t>6011-00</t>
  </si>
  <si>
    <t>Oher Personnel Cost</t>
  </si>
  <si>
    <t>_/_8315_/_</t>
  </si>
  <si>
    <t>TB Total - Payroll expenses</t>
  </si>
  <si>
    <t>8316</t>
  </si>
  <si>
    <t>_/_8316_/_6250-00</t>
  </si>
  <si>
    <t>6250-00</t>
  </si>
  <si>
    <t>Trip Costs-Transport &amp; Airfare Domestic</t>
  </si>
  <si>
    <t>_/_8316_/_6250-01</t>
  </si>
  <si>
    <t>6250-01</t>
  </si>
  <si>
    <t>Trip Costs-Transport &amp; Airfare Oversea</t>
  </si>
  <si>
    <t>_/_8316_/_6250-10</t>
  </si>
  <si>
    <t>6250-10</t>
  </si>
  <si>
    <t>Trip Costs Accoummodation Domestic</t>
  </si>
  <si>
    <t>_/_8316_/_6250-11</t>
  </si>
  <si>
    <t>6250-11</t>
  </si>
  <si>
    <t>Trip Costs Accoummodation Oversea</t>
  </si>
  <si>
    <t>_/_8316_/_6250-20</t>
  </si>
  <si>
    <t>6250-20</t>
  </si>
  <si>
    <t>Trip Cost-Meals Domestic</t>
  </si>
  <si>
    <t>_/_8316_/_6250-30</t>
  </si>
  <si>
    <t>6250-30</t>
  </si>
  <si>
    <t>Trip Cost, Entertainment</t>
  </si>
  <si>
    <t>_/_8316_/_6250-40</t>
  </si>
  <si>
    <t>6250-40</t>
  </si>
  <si>
    <t>Trip Costs, Other</t>
  </si>
  <si>
    <t>_/_8316_/_6250-41</t>
  </si>
  <si>
    <t>6250-41</t>
  </si>
  <si>
    <t>Trip Costs, Other (Gassoline)</t>
  </si>
  <si>
    <t>_/_8316_/_6250-42</t>
  </si>
  <si>
    <t>6250-42</t>
  </si>
  <si>
    <t>Trip Costs, Other (Parking&amp;Cleaning)</t>
  </si>
  <si>
    <t>_/_8316_/_6250-43</t>
  </si>
  <si>
    <t>6250-43</t>
  </si>
  <si>
    <t>Trip Costs, Other (Expressway)</t>
  </si>
  <si>
    <t>_/_8316_/_6300-01</t>
  </si>
  <si>
    <t>6300-01</t>
  </si>
  <si>
    <t>Vehical Expense</t>
  </si>
  <si>
    <t>_/_8316_/_</t>
  </si>
  <si>
    <t>TB Total - Travelling expenses</t>
  </si>
  <si>
    <t>8317</t>
  </si>
  <si>
    <t>_/_8317_/_6400-60</t>
  </si>
  <si>
    <t>6400-60</t>
  </si>
  <si>
    <t>Office Rental</t>
  </si>
  <si>
    <t>_/_8317_/_</t>
  </si>
  <si>
    <t>TB Total - Rental expenses</t>
  </si>
  <si>
    <t>8318</t>
  </si>
  <si>
    <t>_/_8318_/_7000-01</t>
  </si>
  <si>
    <t>7000-01</t>
  </si>
  <si>
    <t>Other Operating Revenues</t>
  </si>
  <si>
    <t>_/_8318_/_</t>
  </si>
  <si>
    <t>TB Total - Admin Expenses Recharge</t>
  </si>
  <si>
    <t>8411</t>
  </si>
  <si>
    <t>_/_8411_/_4400-20</t>
  </si>
  <si>
    <t>4400-20</t>
  </si>
  <si>
    <t>Other Revenue Oversea</t>
  </si>
  <si>
    <t>_/_8411_/_7400-00</t>
  </si>
  <si>
    <t>7400-00</t>
  </si>
  <si>
    <t>Bank interest revenue</t>
  </si>
  <si>
    <t>_/_8411_/_7600-30</t>
  </si>
  <si>
    <t>7600-30</t>
  </si>
  <si>
    <t>Sales revenue foreign - Affiliates comp.</t>
  </si>
  <si>
    <t>_/_8411_/_8990-00</t>
  </si>
  <si>
    <t>8990-00</t>
  </si>
  <si>
    <t>Dummy Account</t>
  </si>
  <si>
    <t>_/_8411_/_</t>
  </si>
  <si>
    <t>TB Total - Other income</t>
  </si>
  <si>
    <t>8412</t>
  </si>
  <si>
    <t>_/_8412_/_7000-30</t>
  </si>
  <si>
    <t>7000-30</t>
  </si>
  <si>
    <t>Gain (Loss) Exchange Rate</t>
  </si>
  <si>
    <t>_/_8412_/_7000-70</t>
  </si>
  <si>
    <t>7000-70</t>
  </si>
  <si>
    <t>Gain-Unrealized Exchange Rate Differences</t>
  </si>
  <si>
    <t>_/_8412_/_</t>
  </si>
  <si>
    <t>TB Total - Other income - Gain on exchange rate</t>
  </si>
  <si>
    <t>8413</t>
  </si>
  <si>
    <t>_/_8413_/_</t>
  </si>
  <si>
    <t>TB Total - Investment income</t>
  </si>
  <si>
    <t>8511</t>
  </si>
  <si>
    <t>_/_8511_/_</t>
  </si>
  <si>
    <t>8512</t>
  </si>
  <si>
    <t>_/_8512_/_</t>
  </si>
  <si>
    <t>TB Total - Interest expense</t>
  </si>
  <si>
    <t>8611</t>
  </si>
  <si>
    <t>_/_8611_/_</t>
  </si>
  <si>
    <t>TB Total - Income taxes</t>
  </si>
  <si>
    <t>_/_GrandTotal_/_</t>
  </si>
  <si>
    <t>Grand Total</t>
  </si>
  <si>
    <t>STATEMENT  OF  FINANCIAL  POSITION</t>
  </si>
  <si>
    <t>UNIT :  BAHT</t>
  </si>
  <si>
    <t>Notes</t>
  </si>
  <si>
    <t>December 31,</t>
  </si>
  <si>
    <t>“Unaudited”</t>
  </si>
  <si>
    <t>ASSETS</t>
  </si>
  <si>
    <t>CURRENT  ASSETS</t>
  </si>
  <si>
    <t>Cash and cash equivalents</t>
  </si>
  <si>
    <t>Trade and other current receivables</t>
  </si>
  <si>
    <t xml:space="preserve">Inventories </t>
  </si>
  <si>
    <t>Other current assets</t>
  </si>
  <si>
    <t>Total Current Assets</t>
  </si>
  <si>
    <t>NON-CURRENT  ASSETS</t>
  </si>
  <si>
    <t>Advances for purchases of fixed assets</t>
  </si>
  <si>
    <t>Investment properties</t>
  </si>
  <si>
    <t>Property, plant and equipment</t>
  </si>
  <si>
    <t>Right-of-use assets</t>
  </si>
  <si>
    <t xml:space="preserve">Intangible assets </t>
  </si>
  <si>
    <t>Deferred tax assets</t>
  </si>
  <si>
    <t>Other non-current assets</t>
  </si>
  <si>
    <t>Total Non-current Assets</t>
  </si>
  <si>
    <t xml:space="preserve">TOTAL  ASSETS </t>
  </si>
  <si>
    <r>
      <t xml:space="preserve">STATEMENT  OF  FINANCIAL  POSITION </t>
    </r>
    <r>
      <rPr>
        <sz val="10"/>
        <rFont val="Times New Roman"/>
        <family val="1"/>
      </rPr>
      <t xml:space="preserve"> (CONTINUED)</t>
    </r>
  </si>
  <si>
    <t xml:space="preserve">LIABILITIES  AND  SHAREHOLDERS’  EQUITY </t>
  </si>
  <si>
    <t>CURRENT  LIABILITIES</t>
  </si>
  <si>
    <t>Trade and other current payables</t>
  </si>
  <si>
    <t>Current portion of lease liabilities</t>
  </si>
  <si>
    <t>Corporate income tax payable</t>
  </si>
  <si>
    <t xml:space="preserve">Total Current Liabilities  </t>
  </si>
  <si>
    <t>NON-CURRENT  LIABILITIES</t>
  </si>
  <si>
    <t>Lease liabilities</t>
  </si>
  <si>
    <t>Non-current provisions for employee benefits</t>
  </si>
  <si>
    <t xml:space="preserve">Total Non-current Liabilities  </t>
  </si>
  <si>
    <t>TOTAL  LIABILITIES</t>
  </si>
  <si>
    <t>SHAREHOLDERS’  EQUITY</t>
  </si>
  <si>
    <t>SHARE  CAPITAL</t>
  </si>
  <si>
    <t xml:space="preserve">Authorized share capital </t>
  </si>
  <si>
    <t>107,625,000 ordinary shares of Baht 1 each</t>
  </si>
  <si>
    <t xml:space="preserve">Issued and paid-up share capital </t>
  </si>
  <si>
    <t xml:space="preserve">107,625,000 ordinary shares of Baht 1 each, </t>
  </si>
  <si>
    <t>fully paid</t>
  </si>
  <si>
    <t>Share premium on ordinary shares</t>
  </si>
  <si>
    <t xml:space="preserve">RETAINED  EARNINGS </t>
  </si>
  <si>
    <t>Appropriated</t>
  </si>
  <si>
    <t xml:space="preserve">   Legal reserve</t>
  </si>
  <si>
    <t>Unappropriated</t>
  </si>
  <si>
    <t xml:space="preserve">TOTAL  SHAREHOLDERS’  EQUITY  </t>
  </si>
  <si>
    <t>TOTAL  LIABILITIES  AND  SHAREHOLDERS’  EQUITY</t>
  </si>
  <si>
    <t>“UNAUDITED”</t>
  </si>
  <si>
    <t>Note</t>
  </si>
  <si>
    <t>Total revenues</t>
  </si>
  <si>
    <t>Total expenses</t>
  </si>
  <si>
    <t>Finance cost</t>
  </si>
  <si>
    <t>-</t>
  </si>
  <si>
    <t>Earnings per share</t>
  </si>
  <si>
    <t>STATEMENT  OF  CHANGES  IN  SHAREHOLDERS’  EQUITY</t>
  </si>
  <si>
    <t>Issued and</t>
  </si>
  <si>
    <t>Total</t>
  </si>
  <si>
    <t>Share premium</t>
  </si>
  <si>
    <t xml:space="preserve"> on ordinary shares</t>
  </si>
  <si>
    <t>Legal reserve</t>
  </si>
  <si>
    <t>equity</t>
  </si>
  <si>
    <t>Total comprehensive income for the period</t>
  </si>
  <si>
    <t>Cash flows from operating activities</t>
  </si>
  <si>
    <t>Profit for the period</t>
  </si>
  <si>
    <t xml:space="preserve">Profit from operating activities before  </t>
  </si>
  <si>
    <t>Operating assets (increase) decrease</t>
  </si>
  <si>
    <t>Operating liabilities increase (decrease)</t>
  </si>
  <si>
    <t>Cash flows from investing activities</t>
  </si>
  <si>
    <t>Net cash flows used in investing activities</t>
  </si>
  <si>
    <t>Cash flows from financing activities</t>
  </si>
  <si>
    <t>Payment of lease liabilities</t>
  </si>
  <si>
    <t>Net cash flows used in financing activities</t>
  </si>
  <si>
    <t>Supplemental cash flow information:</t>
  </si>
  <si>
    <t>As at</t>
  </si>
  <si>
    <t>See the condensed notes to the financial statements</t>
  </si>
  <si>
    <t>STATEMENTS  OF  PROFIT  OR  LOSS  AND  OTHER  COMPREHENSIVE  INCOME</t>
  </si>
  <si>
    <t>YUASA  BATTERY  (THAILAND)  PUBLIC  COMPANY  LIMITED</t>
  </si>
  <si>
    <t xml:space="preserve">STATEMENT  OF  CASH  FLOW  </t>
  </si>
  <si>
    <r>
      <t xml:space="preserve">STATEMENT  OF  CASH  FLOW  </t>
    </r>
    <r>
      <rPr>
        <sz val="10"/>
        <rFont val="Times New Roman"/>
        <family val="1"/>
      </rPr>
      <t>(CONTINUED)</t>
    </r>
  </si>
  <si>
    <r>
      <t xml:space="preserve">STATEMENTS  OF  PROFIT  OR  LOSS  AND  OTHER  COMPREHENSIVE  INCOME </t>
    </r>
    <r>
      <rPr>
        <sz val="10"/>
        <rFont val="Times New Roman"/>
        <family val="1"/>
      </rPr>
      <t xml:space="preserve"> (CONTINUED)</t>
    </r>
  </si>
  <si>
    <t>Dividend paid</t>
  </si>
  <si>
    <t xml:space="preserve">   Reversal of allowance for expected credit losses</t>
  </si>
  <si>
    <t xml:space="preserve">   Loss on sales/disposal of plant and equipment</t>
  </si>
  <si>
    <t xml:space="preserve">   Finance cost</t>
  </si>
  <si>
    <t xml:space="preserve">   changes in operating assets and liabilities</t>
  </si>
  <si>
    <t xml:space="preserve">   Inventories</t>
  </si>
  <si>
    <t xml:space="preserve">   Other current assets</t>
  </si>
  <si>
    <t xml:space="preserve">   Other non-current assets</t>
  </si>
  <si>
    <t xml:space="preserve">   Cash paid for employee benefits</t>
  </si>
  <si>
    <t>Non-cash transactions:</t>
  </si>
  <si>
    <t xml:space="preserve">REVENUES </t>
  </si>
  <si>
    <t xml:space="preserve">   Revenue from sale</t>
  </si>
  <si>
    <t xml:space="preserve">   Other income</t>
  </si>
  <si>
    <t xml:space="preserve">   Cost of sales</t>
  </si>
  <si>
    <t xml:space="preserve">   Distribution costs</t>
  </si>
  <si>
    <t xml:space="preserve">   Administrative expenses</t>
  </si>
  <si>
    <t>PROFIT  FROM  OPERATING  ACTIVITIES</t>
  </si>
  <si>
    <t>PROFIT  BEFORE  INCOME  TAX</t>
  </si>
  <si>
    <t>PROFIT  FOR  THE  PERIOD</t>
  </si>
  <si>
    <t>FOR  THE  PERIOD -  NET  OF  TAX</t>
  </si>
  <si>
    <t>TOTAL  COMPREHENSIVE  INCOME  FOR  THE  PERIOD</t>
  </si>
  <si>
    <t>Basic earnings per share (Baht)</t>
  </si>
  <si>
    <t>Weighted average number of ordinary shares (shares)</t>
  </si>
  <si>
    <t>Tax expense</t>
  </si>
  <si>
    <t>Adjustments for</t>
  </si>
  <si>
    <t xml:space="preserve">   Income tax expense</t>
  </si>
  <si>
    <t xml:space="preserve">   Interest income</t>
  </si>
  <si>
    <t xml:space="preserve">   Trade and other non current receivables</t>
  </si>
  <si>
    <t>Interest received</t>
  </si>
  <si>
    <t>Interest paid</t>
  </si>
  <si>
    <t>Income tax paid</t>
  </si>
  <si>
    <t>Cash paid for purchase of intangible assets</t>
  </si>
  <si>
    <t>Cash and cash equivalents as at January 1,</t>
  </si>
  <si>
    <t>Net increase in cash and cash equivalents</t>
  </si>
  <si>
    <t>Net cash flows from operating activities</t>
  </si>
  <si>
    <t>EXPENSES</t>
  </si>
  <si>
    <t xml:space="preserve">   Unrealized loss on exchange</t>
  </si>
  <si>
    <t>Trade and other non-current receivables</t>
  </si>
  <si>
    <t xml:space="preserve">   Depreciation and amortization</t>
  </si>
  <si>
    <t>paid-up</t>
  </si>
  <si>
    <t>share capital</t>
  </si>
  <si>
    <t>Balance as at January 1, 2024</t>
  </si>
  <si>
    <t>Balance as at January 1, 2025</t>
  </si>
  <si>
    <t>Retained earnings</t>
  </si>
  <si>
    <t xml:space="preserve">   Trade and other current receivables</t>
  </si>
  <si>
    <t xml:space="preserve">   Trade and other current payables</t>
  </si>
  <si>
    <t>Cash received from disposal of machinery and equipment</t>
  </si>
  <si>
    <t>Cash paid for purchase of machinery and equipment</t>
  </si>
  <si>
    <t>Cash paid from advance payment of fixed assets</t>
  </si>
  <si>
    <t>Balance as at September 30, 2024</t>
  </si>
  <si>
    <t>Balance as at September 30, 2025</t>
  </si>
  <si>
    <r>
      <t xml:space="preserve">FOR  THE NINE-MONTH  PERIOD  ENDED  SEPTEMBER  </t>
    </r>
    <r>
      <rPr>
        <b/>
        <sz val="11"/>
        <rFont val="Times New Roman"/>
        <family val="1"/>
      </rPr>
      <t>30,  2025</t>
    </r>
  </si>
  <si>
    <r>
      <t xml:space="preserve">FOR  THE  THREE-MONTH  PERIOD  ENDED  SEPTEMBER  </t>
    </r>
    <r>
      <rPr>
        <b/>
        <sz val="12"/>
        <rFont val="Times New Roman"/>
        <family val="1"/>
      </rPr>
      <t>30,  2025</t>
    </r>
  </si>
  <si>
    <r>
      <t xml:space="preserve">FOR  THE NINE-MONTH  PERIOD  ENDED  SEPTEMBER  </t>
    </r>
    <r>
      <rPr>
        <b/>
        <sz val="12"/>
        <rFont val="Times New Roman"/>
        <family val="1"/>
      </rPr>
      <t>30,  2025</t>
    </r>
  </si>
  <si>
    <r>
      <t xml:space="preserve">AS  AT  SEPTEMBER </t>
    </r>
    <r>
      <rPr>
        <b/>
        <sz val="12"/>
        <rFont val="Times New Roman"/>
        <family val="1"/>
      </rPr>
      <t xml:space="preserve"> 30,  2025</t>
    </r>
  </si>
  <si>
    <t>September 30,</t>
  </si>
  <si>
    <t>Cash and cash equivalents as at September 30,</t>
  </si>
  <si>
    <t xml:space="preserve">shareholders’ </t>
  </si>
  <si>
    <t xml:space="preserve">OTHER  COMPREHENSIVE  INCOME  </t>
  </si>
  <si>
    <t xml:space="preserve">OTHER  COMPREHENSIVE  INCOME </t>
  </si>
  <si>
    <t xml:space="preserve">   Reversal of loss on diminution in value of inventories</t>
  </si>
  <si>
    <r>
      <t xml:space="preserve">FOR  THE  NINE-MONTH  PERIOD  ENDED  SEPTEMBER  </t>
    </r>
    <r>
      <rPr>
        <b/>
        <sz val="11"/>
        <rFont val="Times New Roman"/>
        <family val="1"/>
      </rPr>
      <t>30,  2025</t>
    </r>
  </si>
  <si>
    <t xml:space="preserve">    Increase in right-of-use assets due to entering lease agreements</t>
  </si>
  <si>
    <t xml:space="preserve">    Payables for acquisition of plant and equipment</t>
  </si>
  <si>
    <t xml:space="preserve">    Transfer advances to machinery and equipment </t>
  </si>
  <si>
    <t xml:space="preserve">   Provision for employee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</si>
</sst>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87" formatCode="_(* #,##0.00_);_(* \(#,##0.00\);_(* &quot;-&quot;??_);_(@_)"/>
    <numFmt numFmtId="188" formatCode="_-* #,##0_-;\-* #,##0_-;_-* &quot;-&quot;??_-;_-@_-"/>
    <numFmt numFmtId="189" formatCode="_(* #,##0_);_(* \(#,##0\);_(* &quot;-&quot;??_);_(@_)"/>
    <numFmt numFmtId="190" formatCode="_([$€-2]\ * #,##0.00_);_([$€-2]\ * \(#,##0.00\);_([$€-2]\ * &quot;-&quot;??_);_(@_)"/>
    <numFmt numFmtId="191" formatCode="#,##0;\(#,##0\)"/>
    <numFmt numFmtId="192" formatCode="\-"/>
    <numFmt numFmtId="193" formatCode="_(* #,##0.0_);_(* \(#,##0.0\);_(* &quot;-&quot;??_);_(@_)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sz val="10"/>
      <color indexed="6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2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6"/>
      <name val="Angsana New"/>
      <family val="1"/>
    </font>
    <font>
      <sz val="12"/>
      <color rgb="FFFF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87" fontId="1" fillId="0" borderId="0" applyFont="0" applyFill="0" applyBorder="0" applyAlignment="0" applyProtection="0"/>
    <xf numFmtId="0" fontId="1" fillId="0" borderId="0"/>
    <xf numFmtId="187" fontId="1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</cellStyleXfs>
  <cellXfs count="123">
    <xf numFmtId="0" fontId="0" fillId="0" borderId="0" xfId="0"/>
    <xf numFmtId="49" fontId="8" fillId="0" borderId="1" xfId="0" quotePrefix="1" applyNumberFormat="1" applyFont="1" applyBorder="1" applyAlignment="1">
      <alignment horizontal="center"/>
    </xf>
    <xf numFmtId="49" fontId="8" fillId="0" borderId="1" xfId="0" quotePrefix="1" applyNumberFormat="1" applyFont="1" applyBorder="1" applyAlignment="1">
      <alignment horizontal="left"/>
    </xf>
    <xf numFmtId="37" fontId="8" fillId="0" borderId="1" xfId="0" quotePrefix="1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horizontal="left"/>
    </xf>
    <xf numFmtId="49" fontId="9" fillId="0" borderId="0" xfId="0" applyNumberFormat="1" applyFont="1"/>
    <xf numFmtId="37" fontId="9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37" fontId="9" fillId="0" borderId="2" xfId="0" applyNumberFormat="1" applyFont="1" applyBorder="1" applyAlignment="1">
      <alignment horizontal="right"/>
    </xf>
    <xf numFmtId="49" fontId="8" fillId="0" borderId="0" xfId="0" applyNumberFormat="1" applyFont="1"/>
    <xf numFmtId="0" fontId="2" fillId="0" borderId="1" xfId="0" applyFont="1" applyBorder="1" applyAlignment="1">
      <alignment wrapText="1"/>
    </xf>
    <xf numFmtId="0" fontId="3" fillId="0" borderId="0" xfId="0" applyFont="1"/>
    <xf numFmtId="37" fontId="7" fillId="0" borderId="0" xfId="1" applyNumberFormat="1" applyFont="1" applyFill="1" applyAlignment="1">
      <alignment horizontal="right" vertical="center"/>
    </xf>
    <xf numFmtId="37" fontId="10" fillId="0" borderId="0" xfId="1" applyNumberFormat="1" applyFont="1" applyFill="1" applyBorder="1" applyAlignment="1">
      <alignment horizontal="right" vertical="center"/>
    </xf>
    <xf numFmtId="37" fontId="11" fillId="0" borderId="4" xfId="1" applyNumberFormat="1" applyFont="1" applyFill="1" applyBorder="1" applyAlignment="1">
      <alignment horizontal="right" vertical="center"/>
    </xf>
    <xf numFmtId="37" fontId="11" fillId="0" borderId="0" xfId="1" applyNumberFormat="1" applyFont="1" applyFill="1" applyBorder="1" applyAlignment="1">
      <alignment horizontal="right" vertical="center"/>
    </xf>
    <xf numFmtId="37" fontId="11" fillId="0" borderId="0" xfId="3" applyNumberFormat="1" applyFont="1" applyFill="1" applyAlignment="1">
      <alignment horizontal="right" vertical="center"/>
    </xf>
    <xf numFmtId="37" fontId="11" fillId="0" borderId="0" xfId="1" applyNumberFormat="1" applyFont="1" applyFill="1" applyAlignment="1">
      <alignment horizontal="right" vertical="center"/>
    </xf>
    <xf numFmtId="37" fontId="11" fillId="0" borderId="3" xfId="1" applyNumberFormat="1" applyFont="1" applyFill="1" applyBorder="1" applyAlignment="1">
      <alignment horizontal="right" vertical="center"/>
    </xf>
    <xf numFmtId="187" fontId="11" fillId="0" borderId="0" xfId="1" applyFont="1" applyFill="1" applyAlignment="1">
      <alignment horizontal="center" vertical="center"/>
    </xf>
    <xf numFmtId="188" fontId="11" fillId="0" borderId="0" xfId="1" applyNumberFormat="1" applyFont="1" applyFill="1" applyAlignment="1">
      <alignment horizontal="left" vertical="center"/>
    </xf>
    <xf numFmtId="187" fontId="11" fillId="0" borderId="0" xfId="1" applyFont="1" applyFill="1" applyAlignment="1">
      <alignment vertical="center"/>
    </xf>
    <xf numFmtId="189" fontId="11" fillId="0" borderId="0" xfId="1" applyNumberFormat="1" applyFont="1" applyFill="1" applyAlignment="1">
      <alignment vertical="center"/>
    </xf>
    <xf numFmtId="37" fontId="17" fillId="0" borderId="0" xfId="1" applyNumberFormat="1" applyFont="1" applyFill="1" applyBorder="1" applyAlignment="1">
      <alignment horizontal="right" vertical="center"/>
    </xf>
    <xf numFmtId="37" fontId="20" fillId="0" borderId="0" xfId="1" applyNumberFormat="1" applyFont="1" applyFill="1" applyBorder="1" applyAlignment="1">
      <alignment horizontal="right" vertical="center"/>
    </xf>
    <xf numFmtId="187" fontId="11" fillId="0" borderId="0" xfId="1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left" vertical="center" indent="2"/>
    </xf>
    <xf numFmtId="0" fontId="11" fillId="0" borderId="0" xfId="0" applyFont="1" applyAlignment="1">
      <alignment horizontal="center" vertical="center"/>
    </xf>
    <xf numFmtId="37" fontId="5" fillId="0" borderId="0" xfId="0" applyNumberFormat="1" applyFont="1" applyAlignment="1">
      <alignment vertical="center"/>
    </xf>
    <xf numFmtId="37" fontId="11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indent="4"/>
    </xf>
    <xf numFmtId="37" fontId="11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7" fontId="11" fillId="0" borderId="2" xfId="0" applyNumberFormat="1" applyFont="1" applyBorder="1" applyAlignment="1">
      <alignment horizontal="right" vertical="center"/>
    </xf>
    <xf numFmtId="37" fontId="17" fillId="0" borderId="0" xfId="0" applyNumberFormat="1" applyFont="1" applyAlignment="1">
      <alignment horizontal="right" vertical="center"/>
    </xf>
    <xf numFmtId="37" fontId="11" fillId="0" borderId="3" xfId="0" applyNumberFormat="1" applyFont="1" applyBorder="1" applyAlignment="1">
      <alignment horizontal="right" vertical="center"/>
    </xf>
    <xf numFmtId="37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7" fillId="0" borderId="0" xfId="0" applyFont="1" applyAlignment="1">
      <alignment horizontal="left" vertical="center" indent="3"/>
    </xf>
    <xf numFmtId="37" fontId="11" fillId="0" borderId="4" xfId="0" applyNumberFormat="1" applyFont="1" applyBorder="1" applyAlignment="1">
      <alignment horizontal="right" vertical="center"/>
    </xf>
    <xf numFmtId="37" fontId="11" fillId="0" borderId="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37" fontId="11" fillId="0" borderId="3" xfId="0" applyNumberFormat="1" applyFont="1" applyBorder="1" applyAlignment="1">
      <alignment vertical="center"/>
    </xf>
    <xf numFmtId="37" fontId="11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37" fontId="7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189" fontId="11" fillId="0" borderId="0" xfId="0" applyNumberFormat="1" applyFont="1" applyAlignment="1">
      <alignment vertical="center"/>
    </xf>
    <xf numFmtId="37" fontId="15" fillId="0" borderId="0" xfId="0" applyNumberFormat="1" applyFont="1" applyAlignment="1">
      <alignment horizontal="right" vertical="center"/>
    </xf>
    <xf numFmtId="189" fontId="1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7" fontId="7" fillId="0" borderId="0" xfId="0" applyNumberFormat="1" applyFont="1" applyAlignment="1">
      <alignment horizontal="right" vertical="center"/>
    </xf>
    <xf numFmtId="189" fontId="11" fillId="0" borderId="0" xfId="0" quotePrefix="1" applyNumberFormat="1" applyFont="1" applyAlignment="1">
      <alignment horizontal="left" vertical="center"/>
    </xf>
    <xf numFmtId="37" fontId="15" fillId="0" borderId="1" xfId="0" applyNumberFormat="1" applyFont="1" applyBorder="1" applyAlignment="1">
      <alignment horizontal="right" vertical="center"/>
    </xf>
    <xf numFmtId="37" fontId="11" fillId="0" borderId="6" xfId="0" applyNumberFormat="1" applyFont="1" applyBorder="1" applyAlignment="1">
      <alignment horizontal="right" vertical="center"/>
    </xf>
    <xf numFmtId="191" fontId="5" fillId="0" borderId="0" xfId="0" quotePrefix="1" applyNumberFormat="1" applyFont="1" applyAlignment="1">
      <alignment horizontal="left" vertical="center" indent="1"/>
    </xf>
    <xf numFmtId="192" fontId="15" fillId="0" borderId="1" xfId="4" applyNumberFormat="1" applyFont="1" applyBorder="1" applyAlignment="1">
      <alignment horizontal="center" vertical="center"/>
    </xf>
    <xf numFmtId="190" fontId="12" fillId="0" borderId="0" xfId="0" applyNumberFormat="1" applyFont="1" applyAlignment="1">
      <alignment vertical="center"/>
    </xf>
    <xf numFmtId="1" fontId="12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191" fontId="7" fillId="0" borderId="0" xfId="0" applyNumberFormat="1" applyFont="1" applyAlignment="1">
      <alignment horizontal="left" vertical="center" indent="1"/>
    </xf>
    <xf numFmtId="49" fontId="7" fillId="0" borderId="0" xfId="0" applyNumberFormat="1" applyFont="1" applyAlignment="1">
      <alignment horizontal="center" vertical="center"/>
    </xf>
    <xf numFmtId="39" fontId="11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189" fontId="11" fillId="0" borderId="0" xfId="0" applyNumberFormat="1" applyFont="1" applyAlignment="1">
      <alignment horizontal="center" vertical="center"/>
    </xf>
    <xf numFmtId="0" fontId="11" fillId="0" borderId="0" xfId="0" quotePrefix="1" applyFont="1" applyAlignment="1">
      <alignment horizontal="center" vertical="center"/>
    </xf>
    <xf numFmtId="189" fontId="11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37" fontId="18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37" fontId="18" fillId="0" borderId="1" xfId="0" applyNumberFormat="1" applyFont="1" applyBorder="1" applyAlignment="1">
      <alignment horizontal="right" vertical="center"/>
    </xf>
    <xf numFmtId="37" fontId="18" fillId="0" borderId="5" xfId="0" applyNumberFormat="1" applyFont="1" applyBorder="1" applyAlignment="1">
      <alignment horizontal="right" vertical="center"/>
    </xf>
    <xf numFmtId="192" fontId="11" fillId="0" borderId="1" xfId="4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9" fillId="0" borderId="0" xfId="5" applyFont="1" applyAlignment="1">
      <alignment horizontal="center" vertical="center"/>
    </xf>
    <xf numFmtId="189" fontId="19" fillId="0" borderId="0" xfId="0" applyNumberFormat="1" applyFont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0" fillId="0" borderId="0" xfId="5" applyFont="1"/>
    <xf numFmtId="0" fontId="19" fillId="0" borderId="1" xfId="5" applyFont="1" applyBorder="1" applyAlignment="1">
      <alignment horizontal="center" vertical="center"/>
    </xf>
    <xf numFmtId="18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189" fontId="22" fillId="0" borderId="0" xfId="0" applyNumberFormat="1" applyFont="1" applyAlignment="1">
      <alignment horizontal="center" vertical="center"/>
    </xf>
    <xf numFmtId="37" fontId="20" fillId="0" borderId="0" xfId="0" applyNumberFormat="1" applyFont="1" applyAlignment="1">
      <alignment vertical="center"/>
    </xf>
    <xf numFmtId="37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92" fontId="20" fillId="0" borderId="0" xfId="4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92" fontId="20" fillId="0" borderId="1" xfId="4" applyNumberFormat="1" applyFont="1" applyBorder="1" applyAlignment="1">
      <alignment horizontal="center" vertical="center"/>
    </xf>
    <xf numFmtId="37" fontId="22" fillId="0" borderId="2" xfId="0" applyNumberFormat="1" applyFont="1" applyBorder="1" applyAlignment="1">
      <alignment vertical="center"/>
    </xf>
    <xf numFmtId="37" fontId="20" fillId="0" borderId="0" xfId="0" applyNumberFormat="1" applyFont="1" applyAlignment="1">
      <alignment horizontal="right" vertical="center"/>
    </xf>
    <xf numFmtId="37" fontId="6" fillId="0" borderId="0" xfId="0" applyNumberFormat="1" applyFont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7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92" fontId="11" fillId="0" borderId="0" xfId="8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1" fillId="0" borderId="0" xfId="4" applyFont="1" applyAlignment="1">
      <alignment vertical="center"/>
    </xf>
    <xf numFmtId="37" fontId="11" fillId="0" borderId="0" xfId="4" applyNumberFormat="1" applyFont="1" applyAlignment="1">
      <alignment horizontal="right" vertical="center"/>
    </xf>
    <xf numFmtId="193" fontId="11" fillId="0" borderId="0" xfId="4" applyNumberFormat="1" applyFont="1" applyAlignment="1">
      <alignment horizontal="center" vertical="center"/>
    </xf>
    <xf numFmtId="37" fontId="11" fillId="0" borderId="5" xfId="0" applyNumberFormat="1" applyFont="1" applyBorder="1" applyAlignment="1">
      <alignment horizontal="right" vertical="center"/>
    </xf>
    <xf numFmtId="37" fontId="11" fillId="0" borderId="0" xfId="0" applyNumberFormat="1" applyFont="1"/>
    <xf numFmtId="37" fontId="11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0" applyFont="1" applyAlignment="1">
      <alignment vertical="center"/>
    </xf>
    <xf numFmtId="0" fontId="19" fillId="0" borderId="1" xfId="0" applyFont="1" applyBorder="1" applyAlignment="1">
      <alignment horizontal="center" vertical="center"/>
    </xf>
  </cellXfs>
  <cellStyles count="9">
    <cellStyle name="Comma" xfId="1" builtinId="3"/>
    <cellStyle name="Comma 2" xfId="3" xr:uid="{BEED06B6-E87D-42D7-9F69-43F1922A44F0}"/>
    <cellStyle name="Normal" xfId="0" builtinId="0"/>
    <cellStyle name="Normal 2" xfId="4" xr:uid="{0EA761C0-F93B-4271-89CF-19C30CC0AA01}"/>
    <cellStyle name="Normal 2 10" xfId="8" xr:uid="{5043202D-4CF3-4DCB-9EB9-BA97081D0733}"/>
    <cellStyle name="Normal 2 2" xfId="7" xr:uid="{C3DF4EB6-C78B-42F7-8313-0FC8B24478D0}"/>
    <cellStyle name="Normal 3" xfId="5" xr:uid="{4839C04B-63E6-45E7-8B22-FFD36FB8EC54}"/>
    <cellStyle name="Normal 4" xfId="6" xr:uid="{93588A95-7E55-4762-B3FE-441DBE970B35}"/>
    <cellStyle name="Normal_Draft FS 2003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0"/>
  <sheetViews>
    <sheetView showGridLines="0" topLeftCell="D1" workbookViewId="0">
      <pane xSplit="2" ySplit="1" topLeftCell="F2" activePane="bottomRight" state="frozen"/>
      <selection pane="topRight" activeCell="F1" sqref="F1"/>
      <selection pane="bottomLeft" activeCell="D2" sqref="D2"/>
      <selection pane="bottomRight" activeCell="I1" sqref="I1"/>
    </sheetView>
  </sheetViews>
  <sheetFormatPr defaultColWidth="10.42578125" defaultRowHeight="12.75" customHeight="1" outlineLevelRow="2" outlineLevelCol="1" x14ac:dyDescent="0.2"/>
  <cols>
    <col min="1" max="1" width="15.42578125" style="12" hidden="1" customWidth="1"/>
    <col min="2" max="2" width="9.42578125" style="5" hidden="1" customWidth="1" outlineLevel="1"/>
    <col min="3" max="3" width="16" style="6" hidden="1" customWidth="1" outlineLevel="1"/>
    <col min="4" max="4" width="12" style="6" bestFit="1" customWidth="1" collapsed="1"/>
    <col min="5" max="5" width="64" style="5" bestFit="1" customWidth="1"/>
    <col min="6" max="6" width="11.42578125" style="7" bestFit="1" customWidth="1"/>
    <col min="7" max="7" width="7.42578125" style="7" hidden="1" customWidth="1" outlineLevel="1"/>
    <col min="8" max="8" width="11.42578125" style="7" hidden="1" customWidth="1" outlineLevel="1"/>
    <col min="9" max="9" width="8.42578125" style="7" hidden="1" customWidth="1" outlineLevel="1"/>
    <col min="10" max="10" width="12" style="7" bestFit="1" customWidth="1" collapsed="1"/>
    <col min="11" max="11" width="12" style="7" bestFit="1" customWidth="1"/>
    <col min="12" max="14" width="10.42578125" style="4" customWidth="1"/>
    <col min="15" max="16384" width="10.42578125" style="4"/>
  </cols>
  <sheetData>
    <row r="1" spans="1:11" ht="12.75" customHeight="1" x14ac:dyDescent="0.2">
      <c r="A1" s="1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pans="1:11" ht="12.75" customHeight="1" outlineLevel="2" x14ac:dyDescent="0.2">
      <c r="A2" s="12" t="s">
        <v>11</v>
      </c>
      <c r="C2" s="6" t="s">
        <v>12</v>
      </c>
    </row>
    <row r="3" spans="1:11" ht="12.75" customHeight="1" outlineLevel="2" x14ac:dyDescent="0.2">
      <c r="A3" s="12" t="s">
        <v>13</v>
      </c>
      <c r="B3" s="5" t="s">
        <v>11</v>
      </c>
      <c r="C3" s="6" t="s">
        <v>12</v>
      </c>
      <c r="D3" s="6" t="s">
        <v>14</v>
      </c>
      <c r="E3" s="5" t="s">
        <v>15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129880.86</v>
      </c>
    </row>
    <row r="4" spans="1:11" ht="12.75" customHeight="1" outlineLevel="2" x14ac:dyDescent="0.2">
      <c r="A4" s="12" t="s">
        <v>16</v>
      </c>
      <c r="B4" s="5" t="s">
        <v>11</v>
      </c>
      <c r="C4" s="6" t="s">
        <v>12</v>
      </c>
      <c r="D4" s="6" t="s">
        <v>17</v>
      </c>
      <c r="E4" s="5" t="s">
        <v>18</v>
      </c>
      <c r="F4" s="7">
        <v>1851788.85</v>
      </c>
      <c r="G4" s="7">
        <v>0</v>
      </c>
      <c r="H4" s="7">
        <v>1851788.85</v>
      </c>
      <c r="I4" s="7">
        <v>0</v>
      </c>
      <c r="J4" s="7">
        <v>1851788.85</v>
      </c>
      <c r="K4" s="7">
        <v>0</v>
      </c>
    </row>
    <row r="5" spans="1:11" ht="12.75" customHeight="1" outlineLevel="2" x14ac:dyDescent="0.2">
      <c r="A5" s="12" t="s">
        <v>19</v>
      </c>
      <c r="B5" s="5" t="s">
        <v>11</v>
      </c>
      <c r="C5" s="6" t="s">
        <v>12</v>
      </c>
      <c r="D5" s="6" t="s">
        <v>20</v>
      </c>
      <c r="E5" s="5" t="s">
        <v>21</v>
      </c>
      <c r="F5" s="7">
        <v>8774914.6699999999</v>
      </c>
      <c r="G5" s="7">
        <v>0</v>
      </c>
      <c r="H5" s="7">
        <v>8774914.6699999999</v>
      </c>
      <c r="I5" s="7">
        <v>0</v>
      </c>
      <c r="J5" s="7">
        <v>8774914.6699999999</v>
      </c>
      <c r="K5" s="7">
        <v>0</v>
      </c>
    </row>
    <row r="6" spans="1:11" ht="12.75" customHeight="1" outlineLevel="2" x14ac:dyDescent="0.2">
      <c r="A6" s="12" t="s">
        <v>22</v>
      </c>
      <c r="B6" s="5" t="s">
        <v>11</v>
      </c>
      <c r="C6" s="6" t="s">
        <v>12</v>
      </c>
      <c r="D6" s="6" t="s">
        <v>23</v>
      </c>
      <c r="E6" s="5" t="s">
        <v>24</v>
      </c>
      <c r="F6" s="7">
        <v>30000</v>
      </c>
      <c r="G6" s="7">
        <v>0</v>
      </c>
      <c r="H6" s="7">
        <v>30000</v>
      </c>
      <c r="I6" s="7">
        <v>0</v>
      </c>
      <c r="J6" s="7">
        <v>30000</v>
      </c>
      <c r="K6" s="7">
        <v>0</v>
      </c>
    </row>
    <row r="7" spans="1:11" ht="12.75" customHeight="1" outlineLevel="2" x14ac:dyDescent="0.2">
      <c r="A7" s="12" t="s">
        <v>25</v>
      </c>
      <c r="B7" s="5" t="s">
        <v>11</v>
      </c>
      <c r="C7" s="6" t="s">
        <v>12</v>
      </c>
      <c r="D7" s="6" t="s">
        <v>26</v>
      </c>
      <c r="E7" s="5" t="s">
        <v>27</v>
      </c>
      <c r="F7" s="7">
        <v>2295645.6</v>
      </c>
      <c r="G7" s="7">
        <v>0</v>
      </c>
      <c r="H7" s="7">
        <v>2295645.6</v>
      </c>
      <c r="I7" s="7">
        <v>0</v>
      </c>
      <c r="J7" s="7">
        <v>2295645.6</v>
      </c>
      <c r="K7" s="7">
        <v>1971545.6</v>
      </c>
    </row>
    <row r="8" spans="1:11" ht="12.75" customHeight="1" outlineLevel="1" thickBot="1" x14ac:dyDescent="0.25">
      <c r="A8" s="12" t="s">
        <v>28</v>
      </c>
      <c r="C8" s="6" t="s">
        <v>12</v>
      </c>
      <c r="E8" s="8" t="s">
        <v>29</v>
      </c>
      <c r="F8" s="9">
        <v>12952349.119999999</v>
      </c>
      <c r="G8" s="9">
        <v>0</v>
      </c>
      <c r="H8" s="9">
        <v>12952349.119999999</v>
      </c>
      <c r="I8" s="9">
        <v>0</v>
      </c>
      <c r="J8" s="9">
        <v>12952349.119999999</v>
      </c>
      <c r="K8" s="9">
        <v>2101426.46</v>
      </c>
    </row>
    <row r="9" spans="1:11" ht="12.75" customHeight="1" outlineLevel="2" thickTop="1" x14ac:dyDescent="0.2">
      <c r="A9" s="12" t="s">
        <v>11</v>
      </c>
      <c r="C9" s="6" t="s">
        <v>30</v>
      </c>
    </row>
    <row r="10" spans="1:11" ht="12.75" customHeight="1" outlineLevel="2" x14ac:dyDescent="0.2">
      <c r="A10" s="12" t="s">
        <v>31</v>
      </c>
      <c r="B10" s="5" t="s">
        <v>11</v>
      </c>
      <c r="C10" s="6" t="s">
        <v>30</v>
      </c>
      <c r="D10" s="6" t="s">
        <v>32</v>
      </c>
      <c r="E10" s="5" t="s">
        <v>33</v>
      </c>
      <c r="F10" s="7">
        <v>22806.5</v>
      </c>
      <c r="G10" s="7">
        <v>0</v>
      </c>
      <c r="H10" s="7">
        <v>22806.5</v>
      </c>
      <c r="I10" s="7">
        <v>0</v>
      </c>
      <c r="J10" s="7">
        <v>22806.5</v>
      </c>
      <c r="K10" s="7">
        <v>10000</v>
      </c>
    </row>
    <row r="11" spans="1:11" ht="12.75" customHeight="1" outlineLevel="1" thickBot="1" x14ac:dyDescent="0.25">
      <c r="A11" s="12" t="s">
        <v>34</v>
      </c>
      <c r="C11" s="6" t="s">
        <v>30</v>
      </c>
      <c r="E11" s="8" t="s">
        <v>35</v>
      </c>
      <c r="F11" s="9">
        <v>22806.5</v>
      </c>
      <c r="G11" s="9">
        <v>0</v>
      </c>
      <c r="H11" s="9">
        <v>22806.5</v>
      </c>
      <c r="I11" s="9">
        <v>0</v>
      </c>
      <c r="J11" s="9">
        <v>22806.5</v>
      </c>
      <c r="K11" s="9">
        <v>10000</v>
      </c>
    </row>
    <row r="12" spans="1:11" ht="12.75" customHeight="1" outlineLevel="2" thickTop="1" x14ac:dyDescent="0.2">
      <c r="A12" s="12" t="s">
        <v>11</v>
      </c>
      <c r="C12" s="6" t="s">
        <v>36</v>
      </c>
    </row>
    <row r="13" spans="1:11" ht="12.75" customHeight="1" outlineLevel="2" x14ac:dyDescent="0.2">
      <c r="A13" s="12" t="s">
        <v>37</v>
      </c>
      <c r="B13" s="5" t="s">
        <v>11</v>
      </c>
      <c r="C13" s="6" t="s">
        <v>36</v>
      </c>
      <c r="D13" s="6" t="s">
        <v>38</v>
      </c>
      <c r="E13" s="5" t="s">
        <v>39</v>
      </c>
      <c r="F13" s="7">
        <v>23913965</v>
      </c>
      <c r="G13" s="7">
        <v>0</v>
      </c>
      <c r="H13" s="7">
        <v>23913965</v>
      </c>
      <c r="I13" s="7">
        <v>0</v>
      </c>
      <c r="J13" s="7">
        <v>23913965</v>
      </c>
      <c r="K13" s="7">
        <v>0</v>
      </c>
    </row>
    <row r="14" spans="1:11" ht="12.75" customHeight="1" outlineLevel="2" x14ac:dyDescent="0.2">
      <c r="A14" s="12" t="s">
        <v>40</v>
      </c>
      <c r="B14" s="5" t="s">
        <v>11</v>
      </c>
      <c r="C14" s="6" t="s">
        <v>36</v>
      </c>
      <c r="D14" s="6" t="s">
        <v>41</v>
      </c>
      <c r="E14" s="5" t="s">
        <v>42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</row>
    <row r="15" spans="1:11" ht="12.75" customHeight="1" outlineLevel="2" x14ac:dyDescent="0.2">
      <c r="A15" s="12" t="s">
        <v>43</v>
      </c>
      <c r="B15" s="5" t="s">
        <v>11</v>
      </c>
      <c r="C15" s="6" t="s">
        <v>36</v>
      </c>
      <c r="D15" s="6" t="s">
        <v>44</v>
      </c>
      <c r="E15" s="5" t="s">
        <v>45</v>
      </c>
      <c r="F15" s="7">
        <v>150000</v>
      </c>
      <c r="G15" s="7">
        <v>0</v>
      </c>
      <c r="H15" s="7">
        <v>150000</v>
      </c>
      <c r="I15" s="7">
        <v>0</v>
      </c>
      <c r="J15" s="7">
        <v>150000</v>
      </c>
      <c r="K15" s="7">
        <v>0</v>
      </c>
    </row>
    <row r="16" spans="1:11" ht="12.75" customHeight="1" outlineLevel="1" thickBot="1" x14ac:dyDescent="0.25">
      <c r="A16" s="12" t="s">
        <v>46</v>
      </c>
      <c r="C16" s="6" t="s">
        <v>36</v>
      </c>
      <c r="E16" s="8" t="s">
        <v>47</v>
      </c>
      <c r="F16" s="9">
        <v>24063965</v>
      </c>
      <c r="G16" s="9">
        <v>0</v>
      </c>
      <c r="H16" s="9">
        <v>24063965</v>
      </c>
      <c r="I16" s="9">
        <v>0</v>
      </c>
      <c r="J16" s="9">
        <v>24063965</v>
      </c>
      <c r="K16" s="9">
        <v>0</v>
      </c>
    </row>
    <row r="17" spans="1:11" ht="12.75" customHeight="1" outlineLevel="2" thickTop="1" x14ac:dyDescent="0.2">
      <c r="A17" s="12" t="s">
        <v>11</v>
      </c>
      <c r="C17" s="6" t="s">
        <v>48</v>
      </c>
    </row>
    <row r="18" spans="1:11" ht="12.75" customHeight="1" outlineLevel="1" thickBot="1" x14ac:dyDescent="0.25">
      <c r="A18" s="12" t="s">
        <v>49</v>
      </c>
      <c r="C18" s="6" t="s">
        <v>48</v>
      </c>
      <c r="E18" s="8" t="s">
        <v>50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</row>
    <row r="19" spans="1:11" ht="12.75" customHeight="1" outlineLevel="2" thickTop="1" x14ac:dyDescent="0.2">
      <c r="A19" s="12" t="s">
        <v>11</v>
      </c>
      <c r="C19" s="6" t="s">
        <v>51</v>
      </c>
    </row>
    <row r="20" spans="1:11" ht="12.75" customHeight="1" outlineLevel="1" thickBot="1" x14ac:dyDescent="0.25">
      <c r="A20" s="12" t="s">
        <v>52</v>
      </c>
      <c r="C20" s="6" t="s">
        <v>51</v>
      </c>
      <c r="E20" s="8" t="s">
        <v>53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</row>
    <row r="21" spans="1:11" ht="12.75" customHeight="1" outlineLevel="2" thickTop="1" x14ac:dyDescent="0.2">
      <c r="A21" s="12" t="s">
        <v>11</v>
      </c>
      <c r="C21" s="6" t="s">
        <v>54</v>
      </c>
    </row>
    <row r="22" spans="1:11" ht="12.75" customHeight="1" outlineLevel="2" x14ac:dyDescent="0.2">
      <c r="A22" s="12" t="s">
        <v>55</v>
      </c>
      <c r="B22" s="5" t="s">
        <v>11</v>
      </c>
      <c r="C22" s="6" t="s">
        <v>54</v>
      </c>
      <c r="D22" s="6" t="s">
        <v>56</v>
      </c>
      <c r="E22" s="5" t="s">
        <v>57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</row>
    <row r="23" spans="1:11" ht="12.75" customHeight="1" outlineLevel="2" x14ac:dyDescent="0.2">
      <c r="A23" s="12" t="s">
        <v>58</v>
      </c>
      <c r="B23" s="5" t="s">
        <v>11</v>
      </c>
      <c r="C23" s="6" t="s">
        <v>54</v>
      </c>
      <c r="D23" s="6" t="s">
        <v>59</v>
      </c>
      <c r="E23" s="5" t="s">
        <v>60</v>
      </c>
      <c r="F23" s="7">
        <v>2950.34</v>
      </c>
      <c r="G23" s="7">
        <v>0</v>
      </c>
      <c r="H23" s="7">
        <v>2950.34</v>
      </c>
      <c r="I23" s="7">
        <v>0</v>
      </c>
      <c r="J23" s="7">
        <v>2950.34</v>
      </c>
      <c r="K23" s="7">
        <v>0</v>
      </c>
    </row>
    <row r="24" spans="1:11" ht="12.75" customHeight="1" outlineLevel="1" thickBot="1" x14ac:dyDescent="0.25">
      <c r="A24" s="12" t="s">
        <v>61</v>
      </c>
      <c r="C24" s="6" t="s">
        <v>54</v>
      </c>
      <c r="E24" s="8" t="s">
        <v>62</v>
      </c>
      <c r="F24" s="9">
        <v>2950.34</v>
      </c>
      <c r="G24" s="9">
        <v>0</v>
      </c>
      <c r="H24" s="9">
        <v>2950.34</v>
      </c>
      <c r="I24" s="9">
        <v>0</v>
      </c>
      <c r="J24" s="9">
        <v>2950.34</v>
      </c>
      <c r="K24" s="9">
        <v>0</v>
      </c>
    </row>
    <row r="25" spans="1:11" ht="12.75" customHeight="1" outlineLevel="2" thickTop="1" x14ac:dyDescent="0.2">
      <c r="A25" s="12" t="s">
        <v>11</v>
      </c>
      <c r="C25" s="6" t="s">
        <v>63</v>
      </c>
    </row>
    <row r="26" spans="1:11" ht="12.75" customHeight="1" outlineLevel="1" thickBot="1" x14ac:dyDescent="0.25">
      <c r="A26" s="12" t="s">
        <v>64</v>
      </c>
      <c r="C26" s="6" t="s">
        <v>63</v>
      </c>
      <c r="E26" s="8" t="s">
        <v>65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</row>
    <row r="27" spans="1:11" ht="12.75" customHeight="1" outlineLevel="2" thickTop="1" x14ac:dyDescent="0.2">
      <c r="A27" s="12" t="s">
        <v>11</v>
      </c>
      <c r="C27" s="6" t="s">
        <v>66</v>
      </c>
    </row>
    <row r="28" spans="1:11" ht="12.75" customHeight="1" outlineLevel="1" thickBot="1" x14ac:dyDescent="0.25">
      <c r="A28" s="12" t="s">
        <v>67</v>
      </c>
      <c r="C28" s="6" t="s">
        <v>66</v>
      </c>
      <c r="E28" s="8" t="s">
        <v>68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</row>
    <row r="29" spans="1:11" ht="12.75" customHeight="1" outlineLevel="2" thickTop="1" x14ac:dyDescent="0.2">
      <c r="A29" s="12" t="s">
        <v>11</v>
      </c>
      <c r="C29" s="6" t="s">
        <v>69</v>
      </c>
    </row>
    <row r="30" spans="1:11" ht="12.75" customHeight="1" outlineLevel="1" thickBot="1" x14ac:dyDescent="0.25">
      <c r="A30" s="12" t="s">
        <v>70</v>
      </c>
      <c r="C30" s="6" t="s">
        <v>69</v>
      </c>
      <c r="E30" s="8" t="s">
        <v>71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</row>
    <row r="31" spans="1:11" ht="12.75" customHeight="1" outlineLevel="2" thickTop="1" x14ac:dyDescent="0.2">
      <c r="A31" s="12" t="s">
        <v>11</v>
      </c>
      <c r="C31" s="6" t="s">
        <v>72</v>
      </c>
    </row>
    <row r="32" spans="1:11" ht="12.75" customHeight="1" outlineLevel="2" x14ac:dyDescent="0.2">
      <c r="A32" s="12" t="s">
        <v>73</v>
      </c>
      <c r="B32" s="5" t="s">
        <v>11</v>
      </c>
      <c r="C32" s="6" t="s">
        <v>72</v>
      </c>
      <c r="D32" s="6" t="s">
        <v>74</v>
      </c>
      <c r="E32" s="5" t="s">
        <v>75</v>
      </c>
      <c r="F32" s="7">
        <v>691618.99</v>
      </c>
      <c r="G32" s="7">
        <v>0</v>
      </c>
      <c r="H32" s="7">
        <v>691618.99</v>
      </c>
      <c r="I32" s="7">
        <v>-691618.99</v>
      </c>
      <c r="J32" s="7">
        <v>0</v>
      </c>
      <c r="K32" s="7">
        <v>0</v>
      </c>
    </row>
    <row r="33" spans="1:11" ht="12.75" customHeight="1" outlineLevel="2" x14ac:dyDescent="0.2">
      <c r="A33" s="12" t="s">
        <v>76</v>
      </c>
      <c r="B33" s="5" t="s">
        <v>11</v>
      </c>
      <c r="C33" s="6" t="s">
        <v>72</v>
      </c>
      <c r="D33" s="6" t="s">
        <v>77</v>
      </c>
      <c r="E33" s="5" t="s">
        <v>78</v>
      </c>
      <c r="F33" s="7">
        <v>350</v>
      </c>
      <c r="G33" s="7">
        <v>-1562.4</v>
      </c>
      <c r="H33" s="7">
        <v>-1212.4000000000001</v>
      </c>
      <c r="I33" s="7">
        <v>9663.2000000000007</v>
      </c>
      <c r="J33" s="7">
        <v>8450.7999999999993</v>
      </c>
      <c r="K33" s="7">
        <v>162.24</v>
      </c>
    </row>
    <row r="34" spans="1:11" ht="12.75" customHeight="1" outlineLevel="2" x14ac:dyDescent="0.2">
      <c r="A34" s="12" t="s">
        <v>79</v>
      </c>
      <c r="B34" s="5" t="s">
        <v>11</v>
      </c>
      <c r="C34" s="6" t="s">
        <v>72</v>
      </c>
      <c r="D34" s="6" t="s">
        <v>80</v>
      </c>
      <c r="E34" s="5" t="s">
        <v>81</v>
      </c>
      <c r="F34" s="7">
        <v>308699.68</v>
      </c>
      <c r="G34" s="7">
        <v>0</v>
      </c>
      <c r="H34" s="7">
        <v>308699.68</v>
      </c>
      <c r="I34" s="7">
        <v>0</v>
      </c>
      <c r="J34" s="7">
        <v>308699.68</v>
      </c>
      <c r="K34" s="7">
        <v>0</v>
      </c>
    </row>
    <row r="35" spans="1:11" ht="12.75" customHeight="1" outlineLevel="2" x14ac:dyDescent="0.2">
      <c r="A35" s="12" t="s">
        <v>82</v>
      </c>
      <c r="B35" s="5" t="s">
        <v>11</v>
      </c>
      <c r="C35" s="6" t="s">
        <v>72</v>
      </c>
      <c r="D35" s="6" t="s">
        <v>83</v>
      </c>
      <c r="E35" s="5" t="s">
        <v>84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</row>
    <row r="36" spans="1:11" ht="12.75" customHeight="1" outlineLevel="2" x14ac:dyDescent="0.2">
      <c r="A36" s="12" t="s">
        <v>85</v>
      </c>
      <c r="B36" s="5" t="s">
        <v>11</v>
      </c>
      <c r="C36" s="6" t="s">
        <v>72</v>
      </c>
      <c r="D36" s="6" t="s">
        <v>86</v>
      </c>
      <c r="E36" s="5" t="s">
        <v>87</v>
      </c>
      <c r="F36" s="7">
        <v>18000</v>
      </c>
      <c r="G36" s="7">
        <v>0</v>
      </c>
      <c r="H36" s="7">
        <v>18000</v>
      </c>
      <c r="I36" s="7">
        <v>0</v>
      </c>
      <c r="J36" s="7">
        <v>18000</v>
      </c>
      <c r="K36" s="7">
        <v>0</v>
      </c>
    </row>
    <row r="37" spans="1:11" ht="12.75" customHeight="1" outlineLevel="2" x14ac:dyDescent="0.2">
      <c r="A37" s="12" t="s">
        <v>88</v>
      </c>
      <c r="B37" s="5" t="s">
        <v>11</v>
      </c>
      <c r="C37" s="6" t="s">
        <v>72</v>
      </c>
      <c r="D37" s="6" t="s">
        <v>89</v>
      </c>
      <c r="E37" s="5" t="s">
        <v>90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</row>
    <row r="38" spans="1:11" ht="12.75" customHeight="1" outlineLevel="2" x14ac:dyDescent="0.2">
      <c r="A38" s="12" t="s">
        <v>91</v>
      </c>
      <c r="B38" s="5" t="s">
        <v>11</v>
      </c>
      <c r="C38" s="6" t="s">
        <v>72</v>
      </c>
      <c r="D38" s="6" t="s">
        <v>92</v>
      </c>
      <c r="E38" s="5" t="s">
        <v>93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</row>
    <row r="39" spans="1:11" ht="12.75" customHeight="1" outlineLevel="2" x14ac:dyDescent="0.2">
      <c r="A39" s="12" t="s">
        <v>94</v>
      </c>
      <c r="B39" s="5" t="s">
        <v>11</v>
      </c>
      <c r="C39" s="6" t="s">
        <v>72</v>
      </c>
      <c r="D39" s="6" t="s">
        <v>95</v>
      </c>
      <c r="E39" s="5" t="s">
        <v>93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</row>
    <row r="40" spans="1:11" ht="12.75" customHeight="1" outlineLevel="2" x14ac:dyDescent="0.2">
      <c r="A40" s="12" t="s">
        <v>96</v>
      </c>
      <c r="B40" s="5" t="s">
        <v>11</v>
      </c>
      <c r="C40" s="6" t="s">
        <v>72</v>
      </c>
      <c r="D40" s="6" t="s">
        <v>97</v>
      </c>
      <c r="E40" s="5" t="s">
        <v>98</v>
      </c>
      <c r="F40" s="7">
        <v>2473.4499999999998</v>
      </c>
      <c r="G40" s="7">
        <v>0</v>
      </c>
      <c r="H40" s="7">
        <v>2473.4499999999998</v>
      </c>
      <c r="I40" s="7">
        <v>0</v>
      </c>
      <c r="J40" s="7">
        <v>2473.4499999999998</v>
      </c>
      <c r="K40" s="7">
        <v>0</v>
      </c>
    </row>
    <row r="41" spans="1:11" ht="12.75" customHeight="1" outlineLevel="2" x14ac:dyDescent="0.2">
      <c r="A41" s="12" t="s">
        <v>99</v>
      </c>
      <c r="B41" s="5" t="s">
        <v>11</v>
      </c>
      <c r="C41" s="6" t="s">
        <v>72</v>
      </c>
      <c r="D41" s="6" t="s">
        <v>100</v>
      </c>
      <c r="E41" s="5" t="s">
        <v>101</v>
      </c>
      <c r="F41" s="7">
        <v>0</v>
      </c>
      <c r="G41" s="7">
        <v>15000</v>
      </c>
      <c r="H41" s="7">
        <v>15000</v>
      </c>
      <c r="I41" s="7">
        <v>0</v>
      </c>
      <c r="J41" s="7">
        <v>15000</v>
      </c>
      <c r="K41" s="7">
        <v>0</v>
      </c>
    </row>
    <row r="42" spans="1:11" ht="12.75" customHeight="1" outlineLevel="1" thickBot="1" x14ac:dyDescent="0.25">
      <c r="A42" s="12" t="s">
        <v>102</v>
      </c>
      <c r="C42" s="6" t="s">
        <v>72</v>
      </c>
      <c r="E42" s="8" t="s">
        <v>103</v>
      </c>
      <c r="F42" s="9">
        <v>1021142.1199999999</v>
      </c>
      <c r="G42" s="9">
        <v>13437.6</v>
      </c>
      <c r="H42" s="9">
        <v>1034579.72</v>
      </c>
      <c r="I42" s="9">
        <v>-681955.79</v>
      </c>
      <c r="J42" s="9">
        <v>352623.93</v>
      </c>
      <c r="K42" s="9">
        <v>162.24</v>
      </c>
    </row>
    <row r="43" spans="1:11" ht="12.75" customHeight="1" outlineLevel="2" thickTop="1" x14ac:dyDescent="0.2">
      <c r="A43" s="12" t="s">
        <v>11</v>
      </c>
      <c r="C43" s="6" t="s">
        <v>104</v>
      </c>
    </row>
    <row r="44" spans="1:11" ht="12.75" customHeight="1" outlineLevel="2" x14ac:dyDescent="0.2">
      <c r="A44" s="12" t="s">
        <v>105</v>
      </c>
      <c r="B44" s="5" t="s">
        <v>11</v>
      </c>
      <c r="C44" s="6" t="s">
        <v>104</v>
      </c>
      <c r="D44" s="6" t="s">
        <v>106</v>
      </c>
      <c r="E44" s="5" t="s">
        <v>107</v>
      </c>
      <c r="F44" s="7">
        <v>11770</v>
      </c>
      <c r="G44" s="7">
        <v>0</v>
      </c>
      <c r="H44" s="7">
        <v>11770</v>
      </c>
      <c r="I44" s="7">
        <v>0</v>
      </c>
      <c r="J44" s="7">
        <v>11770</v>
      </c>
      <c r="K44" s="7">
        <v>0</v>
      </c>
    </row>
    <row r="45" spans="1:11" ht="12.75" customHeight="1" outlineLevel="2" x14ac:dyDescent="0.2">
      <c r="A45" s="12" t="s">
        <v>108</v>
      </c>
      <c r="B45" s="5" t="s">
        <v>11</v>
      </c>
      <c r="C45" s="6" t="s">
        <v>104</v>
      </c>
      <c r="D45" s="6" t="s">
        <v>109</v>
      </c>
      <c r="E45" s="5" t="s">
        <v>110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</row>
    <row r="46" spans="1:11" ht="12.75" customHeight="1" outlineLevel="2" x14ac:dyDescent="0.2">
      <c r="A46" s="12" t="s">
        <v>111</v>
      </c>
      <c r="B46" s="5" t="s">
        <v>11</v>
      </c>
      <c r="C46" s="6" t="s">
        <v>104</v>
      </c>
      <c r="D46" s="6" t="s">
        <v>112</v>
      </c>
      <c r="E46" s="5" t="s">
        <v>113</v>
      </c>
      <c r="F46" s="7">
        <v>411950</v>
      </c>
      <c r="G46" s="7">
        <v>0</v>
      </c>
      <c r="H46" s="7">
        <v>411950</v>
      </c>
      <c r="I46" s="7">
        <v>0</v>
      </c>
      <c r="J46" s="7">
        <v>411950</v>
      </c>
      <c r="K46" s="7">
        <v>0</v>
      </c>
    </row>
    <row r="47" spans="1:11" ht="12.75" customHeight="1" outlineLevel="2" x14ac:dyDescent="0.2">
      <c r="A47" s="12" t="s">
        <v>114</v>
      </c>
      <c r="B47" s="5" t="s">
        <v>11</v>
      </c>
      <c r="C47" s="6" t="s">
        <v>104</v>
      </c>
      <c r="D47" s="6" t="s">
        <v>115</v>
      </c>
      <c r="E47" s="5" t="s">
        <v>116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</row>
    <row r="48" spans="1:11" ht="12.75" customHeight="1" outlineLevel="2" x14ac:dyDescent="0.2">
      <c r="A48" s="12" t="s">
        <v>117</v>
      </c>
      <c r="B48" s="5" t="s">
        <v>11</v>
      </c>
      <c r="C48" s="6" t="s">
        <v>104</v>
      </c>
      <c r="D48" s="6" t="s">
        <v>118</v>
      </c>
      <c r="E48" s="5" t="s">
        <v>119</v>
      </c>
      <c r="F48" s="7">
        <v>377589.93</v>
      </c>
      <c r="G48" s="7">
        <v>0</v>
      </c>
      <c r="H48" s="7">
        <v>377589.93</v>
      </c>
      <c r="I48" s="7">
        <v>0</v>
      </c>
      <c r="J48" s="7">
        <v>377589.93</v>
      </c>
      <c r="K48" s="7">
        <v>89992.11</v>
      </c>
    </row>
    <row r="49" spans="1:11" ht="12.75" customHeight="1" outlineLevel="1" thickBot="1" x14ac:dyDescent="0.25">
      <c r="A49" s="12" t="s">
        <v>120</v>
      </c>
      <c r="C49" s="6" t="s">
        <v>104</v>
      </c>
      <c r="E49" s="8" t="s">
        <v>121</v>
      </c>
      <c r="F49" s="9">
        <v>801309.92999999993</v>
      </c>
      <c r="G49" s="9">
        <v>0</v>
      </c>
      <c r="H49" s="9">
        <v>801309.92999999993</v>
      </c>
      <c r="I49" s="9">
        <v>0</v>
      </c>
      <c r="J49" s="9">
        <v>801309.92999999993</v>
      </c>
      <c r="K49" s="9">
        <v>89992.11</v>
      </c>
    </row>
    <row r="50" spans="1:11" ht="12.75" customHeight="1" outlineLevel="2" thickTop="1" x14ac:dyDescent="0.2">
      <c r="A50" s="12" t="s">
        <v>11</v>
      </c>
      <c r="C50" s="6" t="s">
        <v>122</v>
      </c>
    </row>
    <row r="51" spans="1:11" ht="12.75" customHeight="1" outlineLevel="2" x14ac:dyDescent="0.2">
      <c r="A51" s="12" t="s">
        <v>123</v>
      </c>
      <c r="B51" s="5" t="s">
        <v>11</v>
      </c>
      <c r="C51" s="6" t="s">
        <v>122</v>
      </c>
      <c r="D51" s="6" t="s">
        <v>124</v>
      </c>
      <c r="E51" s="5" t="s">
        <v>125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</row>
    <row r="52" spans="1:11" ht="12.75" customHeight="1" outlineLevel="2" x14ac:dyDescent="0.2">
      <c r="A52" s="12" t="s">
        <v>126</v>
      </c>
      <c r="B52" s="5" t="s">
        <v>11</v>
      </c>
      <c r="C52" s="6" t="s">
        <v>122</v>
      </c>
      <c r="D52" s="6" t="s">
        <v>127</v>
      </c>
      <c r="E52" s="5" t="s">
        <v>128</v>
      </c>
      <c r="F52" s="7">
        <v>935800</v>
      </c>
      <c r="G52" s="7">
        <v>0</v>
      </c>
      <c r="H52" s="7">
        <v>935800</v>
      </c>
      <c r="I52" s="7">
        <v>0</v>
      </c>
      <c r="J52" s="7">
        <v>935800</v>
      </c>
      <c r="K52" s="7">
        <v>935800</v>
      </c>
    </row>
    <row r="53" spans="1:11" ht="12.75" customHeight="1" outlineLevel="1" thickBot="1" x14ac:dyDescent="0.25">
      <c r="A53" s="12" t="s">
        <v>129</v>
      </c>
      <c r="C53" s="6" t="s">
        <v>122</v>
      </c>
      <c r="E53" s="8" t="s">
        <v>130</v>
      </c>
      <c r="F53" s="9">
        <v>935800</v>
      </c>
      <c r="G53" s="9">
        <v>0</v>
      </c>
      <c r="H53" s="9">
        <v>935800</v>
      </c>
      <c r="I53" s="9">
        <v>0</v>
      </c>
      <c r="J53" s="9">
        <v>935800</v>
      </c>
      <c r="K53" s="9">
        <v>935800</v>
      </c>
    </row>
    <row r="54" spans="1:11" ht="12.75" customHeight="1" outlineLevel="2" thickTop="1" x14ac:dyDescent="0.2">
      <c r="A54" s="12" t="s">
        <v>11</v>
      </c>
      <c r="C54" s="6" t="s">
        <v>131</v>
      </c>
    </row>
    <row r="55" spans="1:11" ht="12.75" customHeight="1" outlineLevel="2" x14ac:dyDescent="0.2">
      <c r="A55" s="12" t="s">
        <v>132</v>
      </c>
      <c r="B55" s="5" t="s">
        <v>11</v>
      </c>
      <c r="C55" s="6" t="s">
        <v>131</v>
      </c>
      <c r="D55" s="6" t="s">
        <v>133</v>
      </c>
      <c r="E55" s="5" t="s">
        <v>134</v>
      </c>
      <c r="F55" s="7">
        <v>160825</v>
      </c>
      <c r="G55" s="7">
        <v>0</v>
      </c>
      <c r="H55" s="7">
        <v>160825</v>
      </c>
      <c r="I55" s="7">
        <v>0</v>
      </c>
      <c r="J55" s="7">
        <v>160825</v>
      </c>
      <c r="K55" s="7">
        <v>17750</v>
      </c>
    </row>
    <row r="56" spans="1:11" ht="12.75" customHeight="1" outlineLevel="1" thickBot="1" x14ac:dyDescent="0.25">
      <c r="A56" s="12" t="s">
        <v>135</v>
      </c>
      <c r="C56" s="6" t="s">
        <v>131</v>
      </c>
      <c r="E56" s="8" t="s">
        <v>136</v>
      </c>
      <c r="F56" s="9">
        <v>160825</v>
      </c>
      <c r="G56" s="9">
        <v>0</v>
      </c>
      <c r="H56" s="9">
        <v>160825</v>
      </c>
      <c r="I56" s="9">
        <v>0</v>
      </c>
      <c r="J56" s="9">
        <v>160825</v>
      </c>
      <c r="K56" s="9">
        <v>17750</v>
      </c>
    </row>
    <row r="57" spans="1:11" ht="12.75" customHeight="1" outlineLevel="2" thickTop="1" x14ac:dyDescent="0.2">
      <c r="A57" s="12" t="s">
        <v>11</v>
      </c>
      <c r="C57" s="6" t="s">
        <v>137</v>
      </c>
    </row>
    <row r="58" spans="1:11" ht="12.75" customHeight="1" outlineLevel="2" x14ac:dyDescent="0.2">
      <c r="A58" s="12" t="s">
        <v>138</v>
      </c>
      <c r="B58" s="5" t="s">
        <v>11</v>
      </c>
      <c r="C58" s="6" t="s">
        <v>137</v>
      </c>
      <c r="D58" s="6" t="s">
        <v>139</v>
      </c>
      <c r="E58" s="5" t="s">
        <v>140</v>
      </c>
      <c r="F58" s="7">
        <v>10000</v>
      </c>
      <c r="G58" s="7">
        <v>0</v>
      </c>
      <c r="H58" s="7">
        <v>10000</v>
      </c>
      <c r="I58" s="7">
        <v>0</v>
      </c>
      <c r="J58" s="7">
        <v>10000</v>
      </c>
      <c r="K58" s="7">
        <v>10000</v>
      </c>
    </row>
    <row r="59" spans="1:11" ht="12.75" customHeight="1" outlineLevel="1" thickBot="1" x14ac:dyDescent="0.25">
      <c r="A59" s="12" t="s">
        <v>141</v>
      </c>
      <c r="C59" s="6" t="s">
        <v>137</v>
      </c>
      <c r="E59" s="8" t="s">
        <v>142</v>
      </c>
      <c r="F59" s="9">
        <v>10000</v>
      </c>
      <c r="G59" s="9">
        <v>0</v>
      </c>
      <c r="H59" s="9">
        <v>10000</v>
      </c>
      <c r="I59" s="9">
        <v>0</v>
      </c>
      <c r="J59" s="9">
        <v>10000</v>
      </c>
      <c r="K59" s="9">
        <v>10000</v>
      </c>
    </row>
    <row r="60" spans="1:11" ht="12.75" customHeight="1" outlineLevel="2" thickTop="1" x14ac:dyDescent="0.2">
      <c r="A60" s="12" t="s">
        <v>11</v>
      </c>
      <c r="C60" s="6" t="s">
        <v>143</v>
      </c>
    </row>
    <row r="61" spans="1:11" ht="12.75" customHeight="1" outlineLevel="2" x14ac:dyDescent="0.2">
      <c r="A61" s="12" t="s">
        <v>144</v>
      </c>
      <c r="B61" s="5" t="s">
        <v>11</v>
      </c>
      <c r="C61" s="6" t="s">
        <v>143</v>
      </c>
      <c r="D61" s="6" t="s">
        <v>145</v>
      </c>
      <c r="E61" s="5" t="s">
        <v>146</v>
      </c>
      <c r="F61" s="7">
        <v>131292</v>
      </c>
      <c r="G61" s="7">
        <v>0</v>
      </c>
      <c r="H61" s="7">
        <v>131292</v>
      </c>
      <c r="I61" s="7">
        <v>0</v>
      </c>
      <c r="J61" s="7">
        <v>131292</v>
      </c>
      <c r="K61" s="7">
        <v>9190</v>
      </c>
    </row>
    <row r="62" spans="1:11" ht="12.75" customHeight="1" outlineLevel="1" thickBot="1" x14ac:dyDescent="0.25">
      <c r="A62" s="12" t="s">
        <v>147</v>
      </c>
      <c r="C62" s="6" t="s">
        <v>143</v>
      </c>
      <c r="E62" s="8" t="s">
        <v>148</v>
      </c>
      <c r="F62" s="9">
        <v>131292</v>
      </c>
      <c r="G62" s="9">
        <v>0</v>
      </c>
      <c r="H62" s="9">
        <v>131292</v>
      </c>
      <c r="I62" s="9">
        <v>0</v>
      </c>
      <c r="J62" s="9">
        <v>131292</v>
      </c>
      <c r="K62" s="9">
        <v>9190</v>
      </c>
    </row>
    <row r="63" spans="1:11" ht="12.75" customHeight="1" outlineLevel="2" thickTop="1" x14ac:dyDescent="0.2">
      <c r="A63" s="12" t="s">
        <v>11</v>
      </c>
      <c r="C63" s="6" t="s">
        <v>149</v>
      </c>
    </row>
    <row r="64" spans="1:11" ht="12.75" customHeight="1" outlineLevel="1" thickBot="1" x14ac:dyDescent="0.25">
      <c r="A64" s="12" t="s">
        <v>150</v>
      </c>
      <c r="C64" s="6" t="s">
        <v>149</v>
      </c>
      <c r="E64" s="8" t="s">
        <v>151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</row>
    <row r="65" spans="1:11" ht="12.75" customHeight="1" outlineLevel="2" thickTop="1" x14ac:dyDescent="0.2">
      <c r="A65" s="12" t="s">
        <v>11</v>
      </c>
      <c r="C65" s="6" t="s">
        <v>152</v>
      </c>
    </row>
    <row r="66" spans="1:11" ht="12.75" customHeight="1" outlineLevel="1" thickBot="1" x14ac:dyDescent="0.25">
      <c r="A66" s="12" t="s">
        <v>153</v>
      </c>
      <c r="C66" s="6" t="s">
        <v>152</v>
      </c>
      <c r="E66" s="8" t="s">
        <v>154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</row>
    <row r="67" spans="1:11" ht="12.75" customHeight="1" outlineLevel="2" thickTop="1" x14ac:dyDescent="0.2">
      <c r="A67" s="12" t="s">
        <v>11</v>
      </c>
      <c r="C67" s="6" t="s">
        <v>155</v>
      </c>
    </row>
    <row r="68" spans="1:11" ht="12.75" customHeight="1" outlineLevel="2" x14ac:dyDescent="0.2">
      <c r="A68" s="12" t="s">
        <v>156</v>
      </c>
      <c r="B68" s="5" t="s">
        <v>11</v>
      </c>
      <c r="C68" s="6" t="s">
        <v>155</v>
      </c>
      <c r="D68" s="6" t="s">
        <v>157</v>
      </c>
      <c r="E68" s="5" t="s">
        <v>158</v>
      </c>
      <c r="F68" s="7">
        <v>-333086.98</v>
      </c>
      <c r="G68" s="7">
        <v>0</v>
      </c>
      <c r="H68" s="7">
        <v>-333086.98</v>
      </c>
      <c r="I68" s="7">
        <v>0</v>
      </c>
      <c r="J68" s="7">
        <v>-333086.98</v>
      </c>
      <c r="K68" s="7">
        <v>-145927.01999999999</v>
      </c>
    </row>
    <row r="69" spans="1:11" ht="12.75" customHeight="1" outlineLevel="2" x14ac:dyDescent="0.2">
      <c r="A69" s="12" t="s">
        <v>159</v>
      </c>
      <c r="B69" s="5" t="s">
        <v>11</v>
      </c>
      <c r="C69" s="6" t="s">
        <v>155</v>
      </c>
      <c r="D69" s="6" t="s">
        <v>160</v>
      </c>
      <c r="E69" s="5" t="s">
        <v>161</v>
      </c>
      <c r="F69" s="7">
        <v>-2449.0700000000002</v>
      </c>
      <c r="G69" s="7">
        <v>0</v>
      </c>
      <c r="H69" s="7">
        <v>-2449.0700000000002</v>
      </c>
      <c r="I69" s="7">
        <v>0</v>
      </c>
      <c r="J69" s="7">
        <v>-2449.0700000000002</v>
      </c>
      <c r="K69" s="7">
        <v>-449.27</v>
      </c>
    </row>
    <row r="70" spans="1:11" ht="12.75" customHeight="1" outlineLevel="2" x14ac:dyDescent="0.2">
      <c r="A70" s="12" t="s">
        <v>162</v>
      </c>
      <c r="B70" s="5" t="s">
        <v>11</v>
      </c>
      <c r="C70" s="6" t="s">
        <v>155</v>
      </c>
      <c r="D70" s="6" t="s">
        <v>163</v>
      </c>
      <c r="E70" s="5" t="s">
        <v>164</v>
      </c>
      <c r="F70" s="7">
        <v>-2511.9299999999998</v>
      </c>
      <c r="G70" s="7">
        <v>0</v>
      </c>
      <c r="H70" s="7">
        <v>-2511.9299999999998</v>
      </c>
      <c r="I70" s="7">
        <v>0</v>
      </c>
      <c r="J70" s="7">
        <v>-2511.9299999999998</v>
      </c>
      <c r="K70" s="7">
        <v>-412.88</v>
      </c>
    </row>
    <row r="71" spans="1:11" ht="12.75" customHeight="1" outlineLevel="2" x14ac:dyDescent="0.2">
      <c r="A71" s="12" t="s">
        <v>165</v>
      </c>
      <c r="B71" s="5" t="s">
        <v>11</v>
      </c>
      <c r="C71" s="6" t="s">
        <v>155</v>
      </c>
      <c r="D71" s="6" t="s">
        <v>166</v>
      </c>
      <c r="E71" s="5" t="s">
        <v>164</v>
      </c>
      <c r="F71" s="7">
        <v>-10956.78</v>
      </c>
      <c r="G71" s="7">
        <v>0</v>
      </c>
      <c r="H71" s="7">
        <v>-10956.78</v>
      </c>
      <c r="I71" s="7">
        <v>0</v>
      </c>
      <c r="J71" s="7">
        <v>-10956.78</v>
      </c>
      <c r="K71" s="7">
        <v>0</v>
      </c>
    </row>
    <row r="72" spans="1:11" ht="12.75" customHeight="1" outlineLevel="2" x14ac:dyDescent="0.2">
      <c r="A72" s="12" t="s">
        <v>167</v>
      </c>
      <c r="B72" s="5" t="s">
        <v>11</v>
      </c>
      <c r="C72" s="6" t="s">
        <v>155</v>
      </c>
      <c r="D72" s="6" t="s">
        <v>168</v>
      </c>
      <c r="E72" s="5" t="s">
        <v>169</v>
      </c>
      <c r="F72" s="7">
        <v>-25067.83</v>
      </c>
      <c r="G72" s="7">
        <v>0</v>
      </c>
      <c r="H72" s="7">
        <v>-25067.83</v>
      </c>
      <c r="I72" s="7">
        <v>0</v>
      </c>
      <c r="J72" s="7">
        <v>-25067.83</v>
      </c>
      <c r="K72" s="7">
        <v>-2333.88</v>
      </c>
    </row>
    <row r="73" spans="1:11" ht="12.75" customHeight="1" outlineLevel="1" thickBot="1" x14ac:dyDescent="0.25">
      <c r="A73" s="12" t="s">
        <v>170</v>
      </c>
      <c r="C73" s="6" t="s">
        <v>155</v>
      </c>
      <c r="E73" s="8" t="s">
        <v>171</v>
      </c>
      <c r="F73" s="9">
        <v>-374072.59</v>
      </c>
      <c r="G73" s="9">
        <v>0</v>
      </c>
      <c r="H73" s="9">
        <v>-374072.59</v>
      </c>
      <c r="I73" s="9">
        <v>0</v>
      </c>
      <c r="J73" s="9">
        <v>-374072.59</v>
      </c>
      <c r="K73" s="9">
        <v>-149123.04999999999</v>
      </c>
    </row>
    <row r="74" spans="1:11" ht="12.75" customHeight="1" outlineLevel="2" thickTop="1" x14ac:dyDescent="0.2">
      <c r="A74" s="12" t="s">
        <v>11</v>
      </c>
      <c r="C74" s="6" t="s">
        <v>172</v>
      </c>
    </row>
    <row r="75" spans="1:11" ht="12.75" customHeight="1" outlineLevel="1" thickBot="1" x14ac:dyDescent="0.25">
      <c r="A75" s="12" t="s">
        <v>173</v>
      </c>
      <c r="C75" s="6" t="s">
        <v>172</v>
      </c>
      <c r="E75" s="8" t="s">
        <v>174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</row>
    <row r="76" spans="1:11" ht="12.75" customHeight="1" outlineLevel="2" thickTop="1" x14ac:dyDescent="0.2">
      <c r="A76" s="12" t="s">
        <v>11</v>
      </c>
      <c r="C76" s="6" t="s">
        <v>175</v>
      </c>
    </row>
    <row r="77" spans="1:11" ht="12.75" customHeight="1" outlineLevel="2" x14ac:dyDescent="0.2">
      <c r="A77" s="12" t="s">
        <v>176</v>
      </c>
      <c r="B77" s="5" t="s">
        <v>11</v>
      </c>
      <c r="C77" s="6" t="s">
        <v>175</v>
      </c>
      <c r="D77" s="6" t="s">
        <v>177</v>
      </c>
      <c r="E77" s="5" t="s">
        <v>178</v>
      </c>
      <c r="F77" s="7">
        <v>129400</v>
      </c>
      <c r="G77" s="7">
        <v>0</v>
      </c>
      <c r="H77" s="7">
        <v>129400</v>
      </c>
      <c r="I77" s="7">
        <v>0</v>
      </c>
      <c r="J77" s="7">
        <v>129400</v>
      </c>
      <c r="K77" s="7">
        <v>126900</v>
      </c>
    </row>
    <row r="78" spans="1:11" ht="12.75" customHeight="1" outlineLevel="2" x14ac:dyDescent="0.2">
      <c r="A78" s="12" t="s">
        <v>179</v>
      </c>
      <c r="B78" s="5" t="s">
        <v>11</v>
      </c>
      <c r="C78" s="6" t="s">
        <v>175</v>
      </c>
      <c r="D78" s="6" t="s">
        <v>180</v>
      </c>
      <c r="E78" s="5" t="s">
        <v>181</v>
      </c>
      <c r="F78" s="7">
        <v>23800</v>
      </c>
      <c r="G78" s="7">
        <v>0</v>
      </c>
      <c r="H78" s="7">
        <v>23800</v>
      </c>
      <c r="I78" s="7">
        <v>0</v>
      </c>
      <c r="J78" s="7">
        <v>23800</v>
      </c>
      <c r="K78" s="7">
        <v>11900</v>
      </c>
    </row>
    <row r="79" spans="1:11" ht="12.75" customHeight="1" outlineLevel="2" x14ac:dyDescent="0.2">
      <c r="A79" s="12" t="s">
        <v>182</v>
      </c>
      <c r="B79" s="5" t="s">
        <v>11</v>
      </c>
      <c r="C79" s="6" t="s">
        <v>175</v>
      </c>
      <c r="D79" s="6" t="s">
        <v>183</v>
      </c>
      <c r="E79" s="5" t="s">
        <v>184</v>
      </c>
      <c r="F79" s="7">
        <v>-5715.3</v>
      </c>
      <c r="G79" s="7">
        <v>0</v>
      </c>
      <c r="H79" s="7">
        <v>-5715.3</v>
      </c>
      <c r="I79" s="7">
        <v>0</v>
      </c>
      <c r="J79" s="7">
        <v>-5715.3</v>
      </c>
      <c r="K79" s="7">
        <v>-1564.64</v>
      </c>
    </row>
    <row r="80" spans="1:11" ht="12.75" customHeight="1" outlineLevel="1" thickBot="1" x14ac:dyDescent="0.25">
      <c r="A80" s="12" t="s">
        <v>185</v>
      </c>
      <c r="C80" s="6" t="s">
        <v>175</v>
      </c>
      <c r="E80" s="8" t="s">
        <v>186</v>
      </c>
      <c r="F80" s="9">
        <v>147484.70000000001</v>
      </c>
      <c r="G80" s="9">
        <v>0</v>
      </c>
      <c r="H80" s="9">
        <v>147484.70000000001</v>
      </c>
      <c r="I80" s="9">
        <v>0</v>
      </c>
      <c r="J80" s="9">
        <v>147484.70000000001</v>
      </c>
      <c r="K80" s="9">
        <v>137235.35999999999</v>
      </c>
    </row>
    <row r="81" spans="1:11" ht="12.75" customHeight="1" outlineLevel="2" thickTop="1" x14ac:dyDescent="0.2">
      <c r="A81" s="12" t="s">
        <v>11</v>
      </c>
      <c r="C81" s="6" t="s">
        <v>187</v>
      </c>
    </row>
    <row r="82" spans="1:11" ht="12.75" customHeight="1" outlineLevel="2" x14ac:dyDescent="0.2">
      <c r="A82" s="12" t="s">
        <v>188</v>
      </c>
      <c r="B82" s="5" t="s">
        <v>11</v>
      </c>
      <c r="C82" s="6" t="s">
        <v>187</v>
      </c>
      <c r="D82" s="6" t="s">
        <v>189</v>
      </c>
      <c r="E82" s="5" t="s">
        <v>190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</row>
    <row r="83" spans="1:11" ht="12.75" customHeight="1" outlineLevel="2" x14ac:dyDescent="0.2">
      <c r="A83" s="12" t="s">
        <v>191</v>
      </c>
      <c r="B83" s="5" t="s">
        <v>11</v>
      </c>
      <c r="C83" s="6" t="s">
        <v>187</v>
      </c>
      <c r="D83" s="6" t="s">
        <v>192</v>
      </c>
      <c r="E83" s="5" t="s">
        <v>193</v>
      </c>
      <c r="F83" s="7">
        <v>-17935795.300000001</v>
      </c>
      <c r="G83" s="7">
        <v>0</v>
      </c>
      <c r="H83" s="7">
        <v>-17935795.300000001</v>
      </c>
      <c r="I83" s="7">
        <v>0</v>
      </c>
      <c r="J83" s="7">
        <v>-17935795.300000001</v>
      </c>
      <c r="K83" s="7">
        <v>0</v>
      </c>
    </row>
    <row r="84" spans="1:11" ht="12.75" customHeight="1" outlineLevel="2" x14ac:dyDescent="0.2">
      <c r="A84" s="12" t="s">
        <v>194</v>
      </c>
      <c r="B84" s="5" t="s">
        <v>11</v>
      </c>
      <c r="C84" s="6" t="s">
        <v>187</v>
      </c>
      <c r="D84" s="6" t="s">
        <v>195</v>
      </c>
      <c r="E84" s="5" t="s">
        <v>196</v>
      </c>
      <c r="F84" s="7">
        <v>-11617000</v>
      </c>
      <c r="G84" s="7">
        <v>0</v>
      </c>
      <c r="H84" s="7">
        <v>-11617000</v>
      </c>
      <c r="I84" s="7">
        <v>0</v>
      </c>
      <c r="J84" s="7">
        <v>-11617000</v>
      </c>
      <c r="K84" s="7">
        <v>0</v>
      </c>
    </row>
    <row r="85" spans="1:11" ht="12.75" customHeight="1" outlineLevel="1" thickBot="1" x14ac:dyDescent="0.25">
      <c r="A85" s="12" t="s">
        <v>197</v>
      </c>
      <c r="C85" s="6" t="s">
        <v>187</v>
      </c>
      <c r="E85" s="8" t="s">
        <v>198</v>
      </c>
      <c r="F85" s="9">
        <v>-29552795.300000001</v>
      </c>
      <c r="G85" s="9">
        <v>0</v>
      </c>
      <c r="H85" s="9">
        <v>-29552795.300000001</v>
      </c>
      <c r="I85" s="9">
        <v>0</v>
      </c>
      <c r="J85" s="9">
        <v>-29552795.300000001</v>
      </c>
      <c r="K85" s="9">
        <v>0</v>
      </c>
    </row>
    <row r="86" spans="1:11" ht="12.75" customHeight="1" outlineLevel="2" thickTop="1" x14ac:dyDescent="0.2">
      <c r="A86" s="12" t="s">
        <v>11</v>
      </c>
      <c r="C86" s="6" t="s">
        <v>199</v>
      </c>
    </row>
    <row r="87" spans="1:11" ht="12.75" customHeight="1" outlineLevel="1" thickBot="1" x14ac:dyDescent="0.25">
      <c r="A87" s="12" t="s">
        <v>200</v>
      </c>
      <c r="C87" s="6" t="s">
        <v>199</v>
      </c>
      <c r="E87" s="8" t="s">
        <v>201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</row>
    <row r="88" spans="1:11" ht="12.75" customHeight="1" outlineLevel="2" thickTop="1" x14ac:dyDescent="0.2">
      <c r="A88" s="12" t="s">
        <v>11</v>
      </c>
      <c r="C88" s="6" t="s">
        <v>202</v>
      </c>
    </row>
    <row r="89" spans="1:11" ht="12.75" customHeight="1" outlineLevel="1" thickBot="1" x14ac:dyDescent="0.25">
      <c r="A89" s="12" t="s">
        <v>203</v>
      </c>
      <c r="C89" s="6" t="s">
        <v>202</v>
      </c>
      <c r="E89" s="8" t="s">
        <v>204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</row>
    <row r="90" spans="1:11" ht="12.75" customHeight="1" outlineLevel="2" thickTop="1" x14ac:dyDescent="0.2">
      <c r="A90" s="12" t="s">
        <v>11</v>
      </c>
      <c r="C90" s="6" t="s">
        <v>205</v>
      </c>
    </row>
    <row r="91" spans="1:11" ht="12.75" customHeight="1" outlineLevel="1" thickBot="1" x14ac:dyDescent="0.25">
      <c r="A91" s="12" t="s">
        <v>206</v>
      </c>
      <c r="C91" s="6" t="s">
        <v>205</v>
      </c>
      <c r="E91" s="8" t="s">
        <v>207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</row>
    <row r="92" spans="1:11" ht="12.75" customHeight="1" outlineLevel="2" thickTop="1" x14ac:dyDescent="0.2">
      <c r="A92" s="12" t="s">
        <v>11</v>
      </c>
      <c r="C92" s="6" t="s">
        <v>208</v>
      </c>
    </row>
    <row r="93" spans="1:11" ht="12.75" customHeight="1" outlineLevel="2" x14ac:dyDescent="0.2">
      <c r="A93" s="12" t="s">
        <v>209</v>
      </c>
      <c r="B93" s="5" t="s">
        <v>11</v>
      </c>
      <c r="C93" s="6" t="s">
        <v>208</v>
      </c>
      <c r="D93" s="6" t="s">
        <v>210</v>
      </c>
      <c r="E93" s="5" t="s">
        <v>211</v>
      </c>
      <c r="F93" s="7">
        <v>0</v>
      </c>
      <c r="G93" s="7">
        <v>-42994.29</v>
      </c>
      <c r="H93" s="7">
        <v>-42994.29</v>
      </c>
      <c r="I93" s="7">
        <v>0</v>
      </c>
      <c r="J93" s="7">
        <v>-42994.29</v>
      </c>
      <c r="K93" s="7">
        <v>-11637.45</v>
      </c>
    </row>
    <row r="94" spans="1:11" ht="12.75" customHeight="1" outlineLevel="2" x14ac:dyDescent="0.2">
      <c r="A94" s="12" t="s">
        <v>212</v>
      </c>
      <c r="B94" s="5" t="s">
        <v>11</v>
      </c>
      <c r="C94" s="6" t="s">
        <v>208</v>
      </c>
      <c r="D94" s="6" t="s">
        <v>213</v>
      </c>
      <c r="E94" s="5" t="s">
        <v>214</v>
      </c>
      <c r="F94" s="7">
        <v>-270000</v>
      </c>
      <c r="G94" s="7">
        <v>0</v>
      </c>
      <c r="H94" s="7">
        <v>-270000</v>
      </c>
      <c r="I94" s="7">
        <v>0</v>
      </c>
      <c r="J94" s="7">
        <v>-270000</v>
      </c>
      <c r="K94" s="7">
        <v>-150000</v>
      </c>
    </row>
    <row r="95" spans="1:11" ht="12.75" customHeight="1" outlineLevel="2" x14ac:dyDescent="0.2">
      <c r="A95" s="12" t="s">
        <v>215</v>
      </c>
      <c r="B95" s="5" t="s">
        <v>11</v>
      </c>
      <c r="C95" s="6" t="s">
        <v>208</v>
      </c>
      <c r="D95" s="6" t="s">
        <v>216</v>
      </c>
      <c r="E95" s="5" t="s">
        <v>217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-2420</v>
      </c>
    </row>
    <row r="96" spans="1:11" ht="12.75" customHeight="1" outlineLevel="1" thickBot="1" x14ac:dyDescent="0.25">
      <c r="A96" s="12" t="s">
        <v>218</v>
      </c>
      <c r="C96" s="6" t="s">
        <v>208</v>
      </c>
      <c r="E96" s="8" t="s">
        <v>219</v>
      </c>
      <c r="F96" s="9">
        <v>-270000</v>
      </c>
      <c r="G96" s="9">
        <v>-42994.29</v>
      </c>
      <c r="H96" s="9">
        <v>-312994.28999999998</v>
      </c>
      <c r="I96" s="9">
        <v>0</v>
      </c>
      <c r="J96" s="9">
        <v>-312994.28999999998</v>
      </c>
      <c r="K96" s="9">
        <v>-164057.45000000001</v>
      </c>
    </row>
    <row r="97" spans="1:11" ht="12.75" customHeight="1" outlineLevel="2" thickTop="1" x14ac:dyDescent="0.2">
      <c r="A97" s="12" t="s">
        <v>11</v>
      </c>
      <c r="C97" s="6" t="s">
        <v>220</v>
      </c>
    </row>
    <row r="98" spans="1:11" ht="12.75" customHeight="1" outlineLevel="2" x14ac:dyDescent="0.2">
      <c r="A98" s="12" t="s">
        <v>221</v>
      </c>
      <c r="B98" s="5" t="s">
        <v>11</v>
      </c>
      <c r="C98" s="6" t="s">
        <v>220</v>
      </c>
      <c r="D98" s="6" t="s">
        <v>222</v>
      </c>
      <c r="E98" s="5" t="s">
        <v>223</v>
      </c>
      <c r="F98" s="7">
        <v>-171828.4</v>
      </c>
      <c r="G98" s="7">
        <v>48962.400000000001</v>
      </c>
      <c r="H98" s="7">
        <v>-122866</v>
      </c>
      <c r="I98" s="7">
        <v>0</v>
      </c>
      <c r="J98" s="7">
        <v>-122866</v>
      </c>
      <c r="K98" s="7">
        <v>-2480</v>
      </c>
    </row>
    <row r="99" spans="1:11" ht="12.75" customHeight="1" outlineLevel="2" x14ac:dyDescent="0.2">
      <c r="A99" s="12" t="s">
        <v>224</v>
      </c>
      <c r="B99" s="5" t="s">
        <v>11</v>
      </c>
      <c r="C99" s="6" t="s">
        <v>220</v>
      </c>
      <c r="D99" s="6" t="s">
        <v>225</v>
      </c>
      <c r="E99" s="5" t="s">
        <v>226</v>
      </c>
      <c r="F99" s="7">
        <v>-4473744.51</v>
      </c>
      <c r="G99" s="7">
        <v>-64200</v>
      </c>
      <c r="H99" s="7">
        <v>-4537944.51</v>
      </c>
      <c r="I99" s="7">
        <v>0</v>
      </c>
      <c r="J99" s="7">
        <v>-4537944.51</v>
      </c>
      <c r="K99" s="7">
        <v>-2209058.96</v>
      </c>
    </row>
    <row r="100" spans="1:11" ht="12.75" customHeight="1" outlineLevel="2" x14ac:dyDescent="0.2">
      <c r="A100" s="12" t="s">
        <v>227</v>
      </c>
      <c r="B100" s="5" t="s">
        <v>11</v>
      </c>
      <c r="C100" s="6" t="s">
        <v>220</v>
      </c>
      <c r="D100" s="6" t="s">
        <v>228</v>
      </c>
      <c r="E100" s="5" t="s">
        <v>229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</row>
    <row r="101" spans="1:11" ht="12.75" customHeight="1" outlineLevel="1" thickBot="1" x14ac:dyDescent="0.25">
      <c r="A101" s="12" t="s">
        <v>230</v>
      </c>
      <c r="C101" s="6" t="s">
        <v>220</v>
      </c>
      <c r="E101" s="8" t="s">
        <v>231</v>
      </c>
      <c r="F101" s="9">
        <v>-4645572.91</v>
      </c>
      <c r="G101" s="9">
        <v>-15237.599999999999</v>
      </c>
      <c r="H101" s="9">
        <v>-4660810.51</v>
      </c>
      <c r="I101" s="9">
        <v>0</v>
      </c>
      <c r="J101" s="9">
        <v>-4660810.51</v>
      </c>
      <c r="K101" s="9">
        <v>-2211538.96</v>
      </c>
    </row>
    <row r="102" spans="1:11" ht="12.75" customHeight="1" outlineLevel="2" thickTop="1" x14ac:dyDescent="0.2">
      <c r="A102" s="12" t="s">
        <v>11</v>
      </c>
      <c r="C102" s="6" t="s">
        <v>232</v>
      </c>
    </row>
    <row r="103" spans="1:11" ht="12.75" customHeight="1" outlineLevel="2" x14ac:dyDescent="0.2">
      <c r="A103" s="12" t="s">
        <v>233</v>
      </c>
      <c r="B103" s="5" t="s">
        <v>11</v>
      </c>
      <c r="C103" s="6" t="s">
        <v>232</v>
      </c>
      <c r="D103" s="6" t="s">
        <v>234</v>
      </c>
      <c r="E103" s="5" t="s">
        <v>235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</row>
    <row r="104" spans="1:11" ht="12.75" customHeight="1" outlineLevel="2" x14ac:dyDescent="0.2">
      <c r="A104" s="12" t="s">
        <v>236</v>
      </c>
      <c r="B104" s="5" t="s">
        <v>11</v>
      </c>
      <c r="C104" s="6" t="s">
        <v>232</v>
      </c>
      <c r="D104" s="6" t="s">
        <v>237</v>
      </c>
      <c r="E104" s="5" t="s">
        <v>238</v>
      </c>
      <c r="F104" s="7">
        <v>-760515</v>
      </c>
      <c r="G104" s="7">
        <v>0</v>
      </c>
      <c r="H104" s="7">
        <v>-760515</v>
      </c>
      <c r="I104" s="7">
        <v>760515</v>
      </c>
      <c r="J104" s="7">
        <v>0</v>
      </c>
      <c r="K104" s="7">
        <v>0</v>
      </c>
    </row>
    <row r="105" spans="1:11" ht="12.75" customHeight="1" outlineLevel="2" x14ac:dyDescent="0.2">
      <c r="A105" s="12" t="s">
        <v>239</v>
      </c>
      <c r="B105" s="5" t="s">
        <v>11</v>
      </c>
      <c r="C105" s="6" t="s">
        <v>232</v>
      </c>
      <c r="D105" s="6" t="s">
        <v>240</v>
      </c>
      <c r="E105" s="5" t="s">
        <v>241</v>
      </c>
      <c r="F105" s="7">
        <v>-26950</v>
      </c>
      <c r="G105" s="7">
        <v>0</v>
      </c>
      <c r="H105" s="7">
        <v>-26950</v>
      </c>
      <c r="I105" s="7">
        <v>-770</v>
      </c>
      <c r="J105" s="7">
        <v>-27720</v>
      </c>
      <c r="K105" s="7">
        <v>0</v>
      </c>
    </row>
    <row r="106" spans="1:11" ht="12.75" customHeight="1" outlineLevel="2" x14ac:dyDescent="0.2">
      <c r="A106" s="12" t="s">
        <v>242</v>
      </c>
      <c r="B106" s="5" t="s">
        <v>11</v>
      </c>
      <c r="C106" s="6" t="s">
        <v>232</v>
      </c>
      <c r="D106" s="6" t="s">
        <v>243</v>
      </c>
      <c r="E106" s="5" t="s">
        <v>244</v>
      </c>
      <c r="F106" s="7">
        <v>0</v>
      </c>
      <c r="G106" s="7">
        <v>0</v>
      </c>
      <c r="H106" s="7">
        <v>0</v>
      </c>
      <c r="I106" s="7">
        <v>-77789.210000000006</v>
      </c>
      <c r="J106" s="7">
        <v>-77789.210000000006</v>
      </c>
      <c r="K106" s="7">
        <v>0</v>
      </c>
    </row>
    <row r="107" spans="1:11" ht="12.75" customHeight="1" outlineLevel="2" x14ac:dyDescent="0.2">
      <c r="A107" s="12" t="s">
        <v>245</v>
      </c>
      <c r="B107" s="5" t="s">
        <v>11</v>
      </c>
      <c r="C107" s="6" t="s">
        <v>232</v>
      </c>
      <c r="D107" s="6" t="s">
        <v>246</v>
      </c>
      <c r="E107" s="5" t="s">
        <v>247</v>
      </c>
      <c r="F107" s="7">
        <v>-119400.26</v>
      </c>
      <c r="G107" s="7">
        <v>0</v>
      </c>
      <c r="H107" s="7">
        <v>-119400.26</v>
      </c>
      <c r="I107" s="7">
        <v>0</v>
      </c>
      <c r="J107" s="7">
        <v>-119400.26</v>
      </c>
      <c r="K107" s="7">
        <v>0</v>
      </c>
    </row>
    <row r="108" spans="1:11" ht="12.75" customHeight="1" outlineLevel="2" x14ac:dyDescent="0.2">
      <c r="A108" s="12" t="s">
        <v>248</v>
      </c>
      <c r="B108" s="5" t="s">
        <v>11</v>
      </c>
      <c r="C108" s="6" t="s">
        <v>232</v>
      </c>
      <c r="D108" s="6" t="s">
        <v>249</v>
      </c>
      <c r="E108" s="5" t="s">
        <v>250</v>
      </c>
      <c r="F108" s="7">
        <v>-54</v>
      </c>
      <c r="G108" s="7">
        <v>0</v>
      </c>
      <c r="H108" s="7">
        <v>-54</v>
      </c>
      <c r="I108" s="7">
        <v>0</v>
      </c>
      <c r="J108" s="7">
        <v>-54</v>
      </c>
      <c r="K108" s="7">
        <v>-46.36</v>
      </c>
    </row>
    <row r="109" spans="1:11" ht="12.75" customHeight="1" outlineLevel="2" x14ac:dyDescent="0.2">
      <c r="A109" s="12" t="s">
        <v>251</v>
      </c>
      <c r="B109" s="5" t="s">
        <v>11</v>
      </c>
      <c r="C109" s="6" t="s">
        <v>232</v>
      </c>
      <c r="D109" s="6" t="s">
        <v>252</v>
      </c>
      <c r="E109" s="5" t="s">
        <v>253</v>
      </c>
      <c r="F109" s="7">
        <v>-7679.68</v>
      </c>
      <c r="G109" s="7">
        <v>0</v>
      </c>
      <c r="H109" s="7">
        <v>-7679.68</v>
      </c>
      <c r="I109" s="7">
        <v>0</v>
      </c>
      <c r="J109" s="7">
        <v>-7679.68</v>
      </c>
      <c r="K109" s="7">
        <v>-4005.19</v>
      </c>
    </row>
    <row r="110" spans="1:11" ht="12.75" customHeight="1" outlineLevel="2" x14ac:dyDescent="0.2">
      <c r="A110" s="12" t="s">
        <v>254</v>
      </c>
      <c r="B110" s="5" t="s">
        <v>11</v>
      </c>
      <c r="C110" s="6" t="s">
        <v>232</v>
      </c>
      <c r="D110" s="6" t="s">
        <v>255</v>
      </c>
      <c r="E110" s="5" t="s">
        <v>256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</row>
    <row r="111" spans="1:11" ht="12.75" customHeight="1" outlineLevel="2" x14ac:dyDescent="0.2">
      <c r="A111" s="12" t="s">
        <v>257</v>
      </c>
      <c r="B111" s="5" t="s">
        <v>11</v>
      </c>
      <c r="C111" s="6" t="s">
        <v>232</v>
      </c>
      <c r="D111" s="6" t="s">
        <v>258</v>
      </c>
      <c r="E111" s="5" t="s">
        <v>259</v>
      </c>
      <c r="F111" s="7">
        <v>-13500</v>
      </c>
      <c r="G111" s="7">
        <v>0</v>
      </c>
      <c r="H111" s="7">
        <v>-13500</v>
      </c>
      <c r="I111" s="7">
        <v>0</v>
      </c>
      <c r="J111" s="7">
        <v>-13500</v>
      </c>
      <c r="K111" s="7">
        <v>-2960</v>
      </c>
    </row>
    <row r="112" spans="1:11" ht="12.75" customHeight="1" outlineLevel="2" x14ac:dyDescent="0.2">
      <c r="A112" s="12" t="s">
        <v>260</v>
      </c>
      <c r="B112" s="5" t="s">
        <v>11</v>
      </c>
      <c r="C112" s="6" t="s">
        <v>232</v>
      </c>
      <c r="D112" s="6" t="s">
        <v>261</v>
      </c>
      <c r="E112" s="5" t="s">
        <v>262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</row>
    <row r="113" spans="1:11" ht="12.75" customHeight="1" outlineLevel="1" thickBot="1" x14ac:dyDescent="0.25">
      <c r="A113" s="12" t="s">
        <v>263</v>
      </c>
      <c r="C113" s="6" t="s">
        <v>232</v>
      </c>
      <c r="E113" s="8" t="s">
        <v>264</v>
      </c>
      <c r="F113" s="9">
        <v>-928098.94000000006</v>
      </c>
      <c r="G113" s="9">
        <v>0</v>
      </c>
      <c r="H113" s="9">
        <v>-928098.94000000006</v>
      </c>
      <c r="I113" s="9">
        <v>681955.79</v>
      </c>
      <c r="J113" s="9">
        <v>-246143.15</v>
      </c>
      <c r="K113" s="9">
        <v>-7011.55</v>
      </c>
    </row>
    <row r="114" spans="1:11" ht="12.75" customHeight="1" outlineLevel="2" thickTop="1" x14ac:dyDescent="0.2">
      <c r="A114" s="12" t="s">
        <v>11</v>
      </c>
      <c r="C114" s="6" t="s">
        <v>265</v>
      </c>
    </row>
    <row r="115" spans="1:11" ht="12.75" customHeight="1" outlineLevel="1" thickBot="1" x14ac:dyDescent="0.25">
      <c r="A115" s="12" t="s">
        <v>266</v>
      </c>
      <c r="C115" s="6" t="s">
        <v>265</v>
      </c>
      <c r="E115" s="8" t="s">
        <v>267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</row>
    <row r="116" spans="1:11" ht="12.75" customHeight="1" outlineLevel="2" thickTop="1" x14ac:dyDescent="0.2">
      <c r="A116" s="12" t="s">
        <v>11</v>
      </c>
      <c r="C116" s="6" t="s">
        <v>268</v>
      </c>
    </row>
    <row r="117" spans="1:11" ht="12.75" customHeight="1" outlineLevel="2" x14ac:dyDescent="0.2">
      <c r="A117" s="12" t="s">
        <v>269</v>
      </c>
      <c r="B117" s="5" t="s">
        <v>11</v>
      </c>
      <c r="C117" s="6" t="s">
        <v>268</v>
      </c>
      <c r="D117" s="6" t="s">
        <v>270</v>
      </c>
      <c r="E117" s="5" t="s">
        <v>271</v>
      </c>
      <c r="F117" s="7">
        <v>-505800</v>
      </c>
      <c r="G117" s="7">
        <v>0</v>
      </c>
      <c r="H117" s="7">
        <v>-505800</v>
      </c>
      <c r="I117" s="7">
        <v>0</v>
      </c>
      <c r="J117" s="7">
        <v>-505800</v>
      </c>
      <c r="K117" s="7">
        <v>-505800</v>
      </c>
    </row>
    <row r="118" spans="1:11" ht="12.75" customHeight="1" outlineLevel="1" thickBot="1" x14ac:dyDescent="0.25">
      <c r="A118" s="12" t="s">
        <v>272</v>
      </c>
      <c r="C118" s="6" t="s">
        <v>268</v>
      </c>
      <c r="E118" s="8" t="s">
        <v>273</v>
      </c>
      <c r="F118" s="9">
        <v>-505800</v>
      </c>
      <c r="G118" s="9">
        <v>0</v>
      </c>
      <c r="H118" s="9">
        <v>-505800</v>
      </c>
      <c r="I118" s="9">
        <v>0</v>
      </c>
      <c r="J118" s="9">
        <v>-505800</v>
      </c>
      <c r="K118" s="9">
        <v>-505800</v>
      </c>
    </row>
    <row r="119" spans="1:11" ht="12.75" customHeight="1" outlineLevel="2" thickTop="1" x14ac:dyDescent="0.2">
      <c r="A119" s="12" t="s">
        <v>11</v>
      </c>
      <c r="C119" s="6" t="s">
        <v>274</v>
      </c>
    </row>
    <row r="120" spans="1:11" ht="12.75" customHeight="1" outlineLevel="1" thickBot="1" x14ac:dyDescent="0.25">
      <c r="A120" s="12" t="s">
        <v>275</v>
      </c>
      <c r="C120" s="6" t="s">
        <v>274</v>
      </c>
      <c r="E120" s="8" t="s">
        <v>276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</row>
    <row r="121" spans="1:11" ht="12.75" customHeight="1" outlineLevel="2" thickTop="1" x14ac:dyDescent="0.2">
      <c r="A121" s="12" t="s">
        <v>11</v>
      </c>
      <c r="C121" s="6" t="s">
        <v>277</v>
      </c>
    </row>
    <row r="122" spans="1:11" ht="12.75" customHeight="1" outlineLevel="1" thickBot="1" x14ac:dyDescent="0.25">
      <c r="A122" s="12" t="s">
        <v>278</v>
      </c>
      <c r="C122" s="6" t="s">
        <v>277</v>
      </c>
      <c r="E122" s="8" t="s">
        <v>279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</row>
    <row r="123" spans="1:11" ht="12.75" customHeight="1" outlineLevel="2" thickTop="1" x14ac:dyDescent="0.2">
      <c r="A123" s="12" t="s">
        <v>11</v>
      </c>
      <c r="C123" s="6" t="s">
        <v>280</v>
      </c>
    </row>
    <row r="124" spans="1:11" ht="12.75" customHeight="1" outlineLevel="2" x14ac:dyDescent="0.2">
      <c r="A124" s="12" t="s">
        <v>281</v>
      </c>
      <c r="B124" s="5" t="s">
        <v>11</v>
      </c>
      <c r="C124" s="6" t="s">
        <v>280</v>
      </c>
      <c r="D124" s="6" t="s">
        <v>282</v>
      </c>
      <c r="E124" s="5" t="s">
        <v>283</v>
      </c>
      <c r="F124" s="7">
        <v>-2000000</v>
      </c>
      <c r="G124" s="7">
        <v>0</v>
      </c>
      <c r="H124" s="7">
        <v>-2000000</v>
      </c>
      <c r="I124" s="7">
        <v>0</v>
      </c>
      <c r="J124" s="7">
        <v>-2000000</v>
      </c>
      <c r="K124" s="7">
        <v>-2000000</v>
      </c>
    </row>
    <row r="125" spans="1:11" ht="12.75" customHeight="1" outlineLevel="1" thickBot="1" x14ac:dyDescent="0.25">
      <c r="A125" s="12" t="s">
        <v>284</v>
      </c>
      <c r="C125" s="6" t="s">
        <v>280</v>
      </c>
      <c r="E125" s="8" t="s">
        <v>285</v>
      </c>
      <c r="F125" s="9">
        <v>-2000000</v>
      </c>
      <c r="G125" s="9">
        <v>0</v>
      </c>
      <c r="H125" s="9">
        <v>-2000000</v>
      </c>
      <c r="I125" s="9">
        <v>0</v>
      </c>
      <c r="J125" s="9">
        <v>-2000000</v>
      </c>
      <c r="K125" s="9">
        <v>-2000000</v>
      </c>
    </row>
    <row r="126" spans="1:11" ht="12.75" customHeight="1" outlineLevel="2" thickTop="1" x14ac:dyDescent="0.2">
      <c r="A126" s="12" t="s">
        <v>11</v>
      </c>
      <c r="C126" s="6" t="s">
        <v>286</v>
      </c>
    </row>
    <row r="127" spans="1:11" ht="12.75" customHeight="1" outlineLevel="2" x14ac:dyDescent="0.2">
      <c r="A127" s="12" t="s">
        <v>287</v>
      </c>
      <c r="B127" s="5" t="s">
        <v>11</v>
      </c>
      <c r="C127" s="6" t="s">
        <v>286</v>
      </c>
      <c r="D127" s="6" t="s">
        <v>288</v>
      </c>
      <c r="E127" s="5" t="s">
        <v>289</v>
      </c>
      <c r="F127" s="7">
        <v>1725975</v>
      </c>
      <c r="G127" s="7">
        <v>0</v>
      </c>
      <c r="H127" s="7">
        <v>1725975</v>
      </c>
      <c r="I127" s="7">
        <v>0</v>
      </c>
      <c r="J127" s="7">
        <v>1725975</v>
      </c>
      <c r="K127" s="7">
        <v>0</v>
      </c>
    </row>
    <row r="128" spans="1:11" ht="12.75" customHeight="1" outlineLevel="1" thickBot="1" x14ac:dyDescent="0.25">
      <c r="A128" s="12" t="s">
        <v>290</v>
      </c>
      <c r="C128" s="6" t="s">
        <v>286</v>
      </c>
      <c r="E128" s="8" t="s">
        <v>291</v>
      </c>
      <c r="F128" s="9">
        <v>1725975</v>
      </c>
      <c r="G128" s="9">
        <v>0</v>
      </c>
      <c r="H128" s="9">
        <v>1725975</v>
      </c>
      <c r="I128" s="9">
        <v>0</v>
      </c>
      <c r="J128" s="9">
        <v>1725975</v>
      </c>
      <c r="K128" s="9">
        <v>0</v>
      </c>
    </row>
    <row r="129" spans="1:11" ht="12.75" customHeight="1" outlineLevel="2" thickTop="1" x14ac:dyDescent="0.2">
      <c r="A129" s="12" t="s">
        <v>11</v>
      </c>
      <c r="C129" s="6" t="s">
        <v>292</v>
      </c>
    </row>
    <row r="130" spans="1:11" ht="12.75" customHeight="1" outlineLevel="1" thickBot="1" x14ac:dyDescent="0.25">
      <c r="A130" s="12" t="s">
        <v>293</v>
      </c>
      <c r="C130" s="6" t="s">
        <v>292</v>
      </c>
      <c r="E130" s="8" t="s">
        <v>294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</row>
    <row r="131" spans="1:11" ht="12.75" customHeight="1" outlineLevel="2" thickTop="1" x14ac:dyDescent="0.2">
      <c r="A131" s="12" t="s">
        <v>11</v>
      </c>
      <c r="C131" s="6" t="s">
        <v>295</v>
      </c>
    </row>
    <row r="132" spans="1:11" ht="12.75" customHeight="1" outlineLevel="2" x14ac:dyDescent="0.2">
      <c r="A132" s="12" t="s">
        <v>296</v>
      </c>
      <c r="B132" s="5" t="s">
        <v>11</v>
      </c>
      <c r="C132" s="6" t="s">
        <v>295</v>
      </c>
      <c r="D132" s="6" t="s">
        <v>297</v>
      </c>
      <c r="E132" s="5" t="s">
        <v>298</v>
      </c>
      <c r="F132" s="7">
        <v>-42910500</v>
      </c>
      <c r="G132" s="7">
        <v>0</v>
      </c>
      <c r="H132" s="7">
        <v>-42910500</v>
      </c>
      <c r="I132" s="7">
        <v>0</v>
      </c>
      <c r="J132" s="7">
        <v>-42910500</v>
      </c>
      <c r="K132" s="7">
        <v>0</v>
      </c>
    </row>
    <row r="133" spans="1:11" ht="12.75" customHeight="1" outlineLevel="2" x14ac:dyDescent="0.2">
      <c r="A133" s="12" t="s">
        <v>299</v>
      </c>
      <c r="B133" s="5" t="s">
        <v>11</v>
      </c>
      <c r="C133" s="6" t="s">
        <v>295</v>
      </c>
      <c r="D133" s="6" t="s">
        <v>300</v>
      </c>
      <c r="E133" s="5" t="s">
        <v>301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</row>
    <row r="134" spans="1:11" ht="12.75" customHeight="1" outlineLevel="2" x14ac:dyDescent="0.2">
      <c r="A134" s="12" t="s">
        <v>302</v>
      </c>
      <c r="B134" s="5" t="s">
        <v>11</v>
      </c>
      <c r="C134" s="6" t="s">
        <v>295</v>
      </c>
      <c r="D134" s="6" t="s">
        <v>303</v>
      </c>
      <c r="E134" s="5" t="s">
        <v>304</v>
      </c>
      <c r="F134" s="7">
        <v>-18326</v>
      </c>
      <c r="G134" s="7">
        <v>0</v>
      </c>
      <c r="H134" s="7">
        <v>-18326</v>
      </c>
      <c r="I134" s="7">
        <v>0</v>
      </c>
      <c r="J134" s="7">
        <v>-18326</v>
      </c>
      <c r="K134" s="7">
        <v>0</v>
      </c>
    </row>
    <row r="135" spans="1:11" ht="12.75" customHeight="1" outlineLevel="2" x14ac:dyDescent="0.2">
      <c r="A135" s="12" t="s">
        <v>305</v>
      </c>
      <c r="B135" s="5" t="s">
        <v>11</v>
      </c>
      <c r="C135" s="6" t="s">
        <v>295</v>
      </c>
      <c r="D135" s="6" t="s">
        <v>306</v>
      </c>
      <c r="E135" s="5" t="s">
        <v>307</v>
      </c>
      <c r="F135" s="7">
        <v>-1213927.75</v>
      </c>
      <c r="G135" s="7">
        <v>0</v>
      </c>
      <c r="H135" s="7">
        <v>-1213927.75</v>
      </c>
      <c r="I135" s="7">
        <v>0</v>
      </c>
      <c r="J135" s="7">
        <v>-1213927.75</v>
      </c>
      <c r="K135" s="7">
        <v>0</v>
      </c>
    </row>
    <row r="136" spans="1:11" ht="12.75" customHeight="1" outlineLevel="2" x14ac:dyDescent="0.2">
      <c r="A136" s="12" t="s">
        <v>308</v>
      </c>
      <c r="B136" s="5" t="s">
        <v>11</v>
      </c>
      <c r="C136" s="6" t="s">
        <v>295</v>
      </c>
      <c r="D136" s="6" t="s">
        <v>309</v>
      </c>
      <c r="E136" s="5" t="s">
        <v>310</v>
      </c>
      <c r="F136" s="7">
        <v>-2160834.3199999998</v>
      </c>
      <c r="G136" s="7">
        <v>0</v>
      </c>
      <c r="H136" s="7">
        <v>-2160834.3199999998</v>
      </c>
      <c r="I136" s="7">
        <v>0</v>
      </c>
      <c r="J136" s="7">
        <v>-2160834.3199999998</v>
      </c>
      <c r="K136" s="7">
        <v>0</v>
      </c>
    </row>
    <row r="137" spans="1:11" ht="12.75" customHeight="1" outlineLevel="1" thickBot="1" x14ac:dyDescent="0.25">
      <c r="A137" s="12" t="s">
        <v>311</v>
      </c>
      <c r="C137" s="6" t="s">
        <v>295</v>
      </c>
      <c r="E137" s="8" t="s">
        <v>312</v>
      </c>
      <c r="F137" s="9">
        <v>-46303588.07</v>
      </c>
      <c r="G137" s="9">
        <v>0</v>
      </c>
      <c r="H137" s="9">
        <v>-46303588.07</v>
      </c>
      <c r="I137" s="9">
        <v>0</v>
      </c>
      <c r="J137" s="9">
        <v>-46303588.07</v>
      </c>
      <c r="K137" s="9">
        <v>0</v>
      </c>
    </row>
    <row r="138" spans="1:11" ht="12.75" customHeight="1" outlineLevel="2" thickTop="1" x14ac:dyDescent="0.2">
      <c r="A138" s="12" t="s">
        <v>11</v>
      </c>
      <c r="C138" s="6" t="s">
        <v>313</v>
      </c>
    </row>
    <row r="139" spans="1:11" ht="12.75" customHeight="1" outlineLevel="2" x14ac:dyDescent="0.2">
      <c r="A139" s="12" t="s">
        <v>314</v>
      </c>
      <c r="B139" s="5" t="s">
        <v>11</v>
      </c>
      <c r="C139" s="6" t="s">
        <v>313</v>
      </c>
      <c r="D139" s="6" t="s">
        <v>315</v>
      </c>
      <c r="E139" s="5" t="s">
        <v>316</v>
      </c>
      <c r="F139" s="7">
        <v>97104</v>
      </c>
      <c r="G139" s="7">
        <v>0</v>
      </c>
      <c r="H139" s="7">
        <v>97104</v>
      </c>
      <c r="I139" s="7">
        <v>0</v>
      </c>
      <c r="J139" s="7">
        <v>97104</v>
      </c>
      <c r="K139" s="7">
        <v>0</v>
      </c>
    </row>
    <row r="140" spans="1:11" ht="12.75" customHeight="1" outlineLevel="2" x14ac:dyDescent="0.2">
      <c r="A140" s="12" t="s">
        <v>317</v>
      </c>
      <c r="B140" s="5" t="s">
        <v>11</v>
      </c>
      <c r="C140" s="6" t="s">
        <v>313</v>
      </c>
      <c r="D140" s="6" t="s">
        <v>318</v>
      </c>
      <c r="E140" s="5" t="s">
        <v>319</v>
      </c>
      <c r="F140" s="7">
        <v>37025158.789999999</v>
      </c>
      <c r="G140" s="7">
        <v>0</v>
      </c>
      <c r="H140" s="7">
        <v>37025158.789999999</v>
      </c>
      <c r="I140" s="7">
        <v>0</v>
      </c>
      <c r="J140" s="7">
        <v>37025158.789999999</v>
      </c>
      <c r="K140" s="7">
        <v>0</v>
      </c>
    </row>
    <row r="141" spans="1:11" ht="12.75" customHeight="1" outlineLevel="1" thickBot="1" x14ac:dyDescent="0.25">
      <c r="A141" s="12" t="s">
        <v>320</v>
      </c>
      <c r="C141" s="6" t="s">
        <v>313</v>
      </c>
      <c r="E141" s="8" t="s">
        <v>321</v>
      </c>
      <c r="F141" s="9">
        <v>37122262.789999999</v>
      </c>
      <c r="G141" s="9">
        <v>0</v>
      </c>
      <c r="H141" s="9">
        <v>37122262.789999999</v>
      </c>
      <c r="I141" s="9">
        <v>0</v>
      </c>
      <c r="J141" s="9">
        <v>37122262.789999999</v>
      </c>
      <c r="K141" s="9">
        <v>0</v>
      </c>
    </row>
    <row r="142" spans="1:11" ht="12.75" customHeight="1" outlineLevel="2" thickTop="1" x14ac:dyDescent="0.2">
      <c r="A142" s="12" t="s">
        <v>11</v>
      </c>
      <c r="C142" s="6" t="s">
        <v>322</v>
      </c>
    </row>
    <row r="143" spans="1:11" ht="12.75" customHeight="1" outlineLevel="2" x14ac:dyDescent="0.2">
      <c r="A143" s="12" t="s">
        <v>323</v>
      </c>
      <c r="B143" s="5" t="s">
        <v>11</v>
      </c>
      <c r="C143" s="6" t="s">
        <v>322</v>
      </c>
      <c r="D143" s="6" t="s">
        <v>324</v>
      </c>
      <c r="E143" s="5" t="s">
        <v>125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</row>
    <row r="144" spans="1:11" ht="12.75" customHeight="1" outlineLevel="2" x14ac:dyDescent="0.2">
      <c r="A144" s="12" t="s">
        <v>325</v>
      </c>
      <c r="B144" s="5" t="s">
        <v>11</v>
      </c>
      <c r="C144" s="6" t="s">
        <v>322</v>
      </c>
      <c r="D144" s="6" t="s">
        <v>326</v>
      </c>
      <c r="E144" s="5" t="s">
        <v>327</v>
      </c>
      <c r="F144" s="7">
        <v>109272.97</v>
      </c>
      <c r="G144" s="7">
        <v>0</v>
      </c>
      <c r="H144" s="7">
        <v>109272.97</v>
      </c>
      <c r="I144" s="7">
        <v>0</v>
      </c>
      <c r="J144" s="7">
        <v>109272.97</v>
      </c>
      <c r="K144" s="7">
        <v>0</v>
      </c>
    </row>
    <row r="145" spans="1:11" ht="12.75" customHeight="1" outlineLevel="2" x14ac:dyDescent="0.2">
      <c r="A145" s="12" t="s">
        <v>328</v>
      </c>
      <c r="B145" s="5" t="s">
        <v>11</v>
      </c>
      <c r="C145" s="6" t="s">
        <v>322</v>
      </c>
      <c r="D145" s="6" t="s">
        <v>329</v>
      </c>
      <c r="E145" s="5" t="s">
        <v>330</v>
      </c>
      <c r="F145" s="7">
        <v>8199</v>
      </c>
      <c r="G145" s="7">
        <v>0</v>
      </c>
      <c r="H145" s="7">
        <v>8199</v>
      </c>
      <c r="I145" s="7">
        <v>0</v>
      </c>
      <c r="J145" s="7">
        <v>8199</v>
      </c>
      <c r="K145" s="7">
        <v>0</v>
      </c>
    </row>
    <row r="146" spans="1:11" ht="12.75" customHeight="1" outlineLevel="2" x14ac:dyDescent="0.2">
      <c r="A146" s="12" t="s">
        <v>331</v>
      </c>
      <c r="B146" s="5" t="s">
        <v>11</v>
      </c>
      <c r="C146" s="6" t="s">
        <v>322</v>
      </c>
      <c r="D146" s="6" t="s">
        <v>332</v>
      </c>
      <c r="E146" s="5" t="s">
        <v>333</v>
      </c>
      <c r="F146" s="7">
        <v>42994.29</v>
      </c>
      <c r="G146" s="7">
        <v>42994.29</v>
      </c>
      <c r="H146" s="7">
        <v>85988.58</v>
      </c>
      <c r="I146" s="7">
        <v>0</v>
      </c>
      <c r="J146" s="7">
        <v>85988.58</v>
      </c>
      <c r="K146" s="7">
        <v>0</v>
      </c>
    </row>
    <row r="147" spans="1:11" ht="12.75" customHeight="1" outlineLevel="2" x14ac:dyDescent="0.2">
      <c r="A147" s="12" t="s">
        <v>334</v>
      </c>
      <c r="B147" s="5" t="s">
        <v>11</v>
      </c>
      <c r="C147" s="6" t="s">
        <v>322</v>
      </c>
      <c r="D147" s="6" t="s">
        <v>335</v>
      </c>
      <c r="E147" s="5" t="s">
        <v>336</v>
      </c>
      <c r="F147" s="7">
        <v>41670</v>
      </c>
      <c r="G147" s="7">
        <v>0</v>
      </c>
      <c r="H147" s="7">
        <v>41670</v>
      </c>
      <c r="I147" s="7">
        <v>0</v>
      </c>
      <c r="J147" s="7">
        <v>41670</v>
      </c>
      <c r="K147" s="7">
        <v>18230</v>
      </c>
    </row>
    <row r="148" spans="1:11" ht="12.75" customHeight="1" outlineLevel="2" x14ac:dyDescent="0.2">
      <c r="A148" s="12" t="s">
        <v>337</v>
      </c>
      <c r="B148" s="5" t="s">
        <v>11</v>
      </c>
      <c r="C148" s="6" t="s">
        <v>322</v>
      </c>
      <c r="D148" s="6" t="s">
        <v>338</v>
      </c>
      <c r="E148" s="5" t="s">
        <v>339</v>
      </c>
      <c r="F148" s="7">
        <v>3600</v>
      </c>
      <c r="G148" s="7">
        <v>0</v>
      </c>
      <c r="H148" s="7">
        <v>3600</v>
      </c>
      <c r="I148" s="7">
        <v>0</v>
      </c>
      <c r="J148" s="7">
        <v>3600</v>
      </c>
      <c r="K148" s="7">
        <v>1625.82</v>
      </c>
    </row>
    <row r="149" spans="1:11" ht="12.75" customHeight="1" outlineLevel="2" x14ac:dyDescent="0.2">
      <c r="A149" s="12" t="s">
        <v>340</v>
      </c>
      <c r="B149" s="5" t="s">
        <v>11</v>
      </c>
      <c r="C149" s="6" t="s">
        <v>322</v>
      </c>
      <c r="D149" s="6" t="s">
        <v>341</v>
      </c>
      <c r="E149" s="5" t="s">
        <v>342</v>
      </c>
      <c r="F149" s="7">
        <v>46974</v>
      </c>
      <c r="G149" s="7">
        <v>0</v>
      </c>
      <c r="H149" s="7">
        <v>46974</v>
      </c>
      <c r="I149" s="7">
        <v>0</v>
      </c>
      <c r="J149" s="7">
        <v>46974</v>
      </c>
      <c r="K149" s="7">
        <v>9311.9599999999991</v>
      </c>
    </row>
    <row r="150" spans="1:11" ht="12.75" customHeight="1" outlineLevel="2" x14ac:dyDescent="0.2">
      <c r="A150" s="12" t="s">
        <v>343</v>
      </c>
      <c r="B150" s="5" t="s">
        <v>11</v>
      </c>
      <c r="C150" s="6" t="s">
        <v>322</v>
      </c>
      <c r="D150" s="6" t="s">
        <v>344</v>
      </c>
      <c r="E150" s="5" t="s">
        <v>345</v>
      </c>
      <c r="F150" s="7">
        <v>7017.85</v>
      </c>
      <c r="G150" s="7">
        <v>0</v>
      </c>
      <c r="H150" s="7">
        <v>7017.85</v>
      </c>
      <c r="I150" s="7">
        <v>0</v>
      </c>
      <c r="J150" s="7">
        <v>7017.85</v>
      </c>
      <c r="K150" s="7">
        <v>0</v>
      </c>
    </row>
    <row r="151" spans="1:11" ht="12.75" customHeight="1" outlineLevel="2" x14ac:dyDescent="0.2">
      <c r="A151" s="12" t="s">
        <v>346</v>
      </c>
      <c r="B151" s="5" t="s">
        <v>11</v>
      </c>
      <c r="C151" s="6" t="s">
        <v>322</v>
      </c>
      <c r="D151" s="6" t="s">
        <v>347</v>
      </c>
      <c r="E151" s="5" t="s">
        <v>348</v>
      </c>
      <c r="F151" s="7">
        <v>10416.18</v>
      </c>
      <c r="G151" s="7">
        <v>0</v>
      </c>
      <c r="H151" s="7">
        <v>10416.18</v>
      </c>
      <c r="I151" s="7">
        <v>0</v>
      </c>
      <c r="J151" s="7">
        <v>10416.18</v>
      </c>
      <c r="K151" s="7">
        <v>0</v>
      </c>
    </row>
    <row r="152" spans="1:11" ht="12.75" customHeight="1" outlineLevel="2" x14ac:dyDescent="0.2">
      <c r="A152" s="12" t="s">
        <v>349</v>
      </c>
      <c r="B152" s="5" t="s">
        <v>11</v>
      </c>
      <c r="C152" s="6" t="s">
        <v>322</v>
      </c>
      <c r="D152" s="6" t="s">
        <v>350</v>
      </c>
      <c r="E152" s="5" t="s">
        <v>351</v>
      </c>
      <c r="F152" s="7">
        <v>289.89999999999998</v>
      </c>
      <c r="G152" s="7">
        <v>0</v>
      </c>
      <c r="H152" s="7">
        <v>289.89999999999998</v>
      </c>
      <c r="I152" s="7">
        <v>0</v>
      </c>
      <c r="J152" s="7">
        <v>289.89999999999998</v>
      </c>
      <c r="K152" s="7">
        <v>0</v>
      </c>
    </row>
    <row r="153" spans="1:11" ht="12.75" customHeight="1" outlineLevel="2" x14ac:dyDescent="0.2">
      <c r="A153" s="12" t="s">
        <v>352</v>
      </c>
      <c r="B153" s="5" t="s">
        <v>11</v>
      </c>
      <c r="C153" s="6" t="s">
        <v>322</v>
      </c>
      <c r="D153" s="6" t="s">
        <v>353</v>
      </c>
      <c r="E153" s="5" t="s">
        <v>354</v>
      </c>
      <c r="F153" s="7">
        <v>53467.13</v>
      </c>
      <c r="G153" s="7">
        <v>0</v>
      </c>
      <c r="H153" s="7">
        <v>53467.13</v>
      </c>
      <c r="I153" s="7">
        <v>0</v>
      </c>
      <c r="J153" s="7">
        <v>53467.13</v>
      </c>
      <c r="K153" s="7">
        <v>4796.08</v>
      </c>
    </row>
    <row r="154" spans="1:11" ht="12.75" customHeight="1" outlineLevel="2" x14ac:dyDescent="0.2">
      <c r="A154" s="12" t="s">
        <v>355</v>
      </c>
      <c r="B154" s="5" t="s">
        <v>11</v>
      </c>
      <c r="C154" s="6" t="s">
        <v>322</v>
      </c>
      <c r="D154" s="6" t="s">
        <v>356</v>
      </c>
      <c r="E154" s="5" t="s">
        <v>357</v>
      </c>
      <c r="F154" s="7">
        <v>262060</v>
      </c>
      <c r="G154" s="7">
        <v>48150</v>
      </c>
      <c r="H154" s="7">
        <v>310210</v>
      </c>
      <c r="I154" s="7">
        <v>0</v>
      </c>
      <c r="J154" s="7">
        <v>310210</v>
      </c>
      <c r="K154" s="7">
        <v>62666.67</v>
      </c>
    </row>
    <row r="155" spans="1:11" ht="12.75" customHeight="1" outlineLevel="2" x14ac:dyDescent="0.2">
      <c r="A155" s="12" t="s">
        <v>358</v>
      </c>
      <c r="B155" s="5" t="s">
        <v>11</v>
      </c>
      <c r="C155" s="6" t="s">
        <v>322</v>
      </c>
      <c r="D155" s="6" t="s">
        <v>359</v>
      </c>
      <c r="E155" s="5" t="s">
        <v>357</v>
      </c>
      <c r="F155" s="7">
        <v>20000</v>
      </c>
      <c r="G155" s="7">
        <v>0</v>
      </c>
      <c r="H155" s="7">
        <v>20000</v>
      </c>
      <c r="I155" s="7">
        <v>0</v>
      </c>
      <c r="J155" s="7">
        <v>20000</v>
      </c>
      <c r="K155" s="7">
        <v>0</v>
      </c>
    </row>
    <row r="156" spans="1:11" ht="12.75" customHeight="1" outlineLevel="2" x14ac:dyDescent="0.2">
      <c r="A156" s="12" t="s">
        <v>360</v>
      </c>
      <c r="B156" s="5" t="s">
        <v>11</v>
      </c>
      <c r="C156" s="6" t="s">
        <v>322</v>
      </c>
      <c r="D156" s="6" t="s">
        <v>361</v>
      </c>
      <c r="E156" s="5" t="s">
        <v>362</v>
      </c>
      <c r="F156" s="7">
        <v>33110.17</v>
      </c>
      <c r="G156" s="7">
        <v>0</v>
      </c>
      <c r="H156" s="7">
        <v>33110.17</v>
      </c>
      <c r="I156" s="7">
        <v>0</v>
      </c>
      <c r="J156" s="7">
        <v>33110.17</v>
      </c>
      <c r="K156" s="7">
        <v>0</v>
      </c>
    </row>
    <row r="157" spans="1:11" ht="12.75" customHeight="1" outlineLevel="1" thickBot="1" x14ac:dyDescent="0.25">
      <c r="A157" s="12" t="s">
        <v>363</v>
      </c>
      <c r="C157" s="6" t="s">
        <v>322</v>
      </c>
      <c r="E157" s="8" t="s">
        <v>364</v>
      </c>
      <c r="F157" s="9">
        <v>639071.49000000011</v>
      </c>
      <c r="G157" s="9">
        <v>91144.290000000008</v>
      </c>
      <c r="H157" s="9">
        <v>730215.78</v>
      </c>
      <c r="I157" s="9">
        <v>0</v>
      </c>
      <c r="J157" s="9">
        <v>730215.78</v>
      </c>
      <c r="K157" s="9">
        <v>96630.53</v>
      </c>
    </row>
    <row r="158" spans="1:11" ht="12.75" customHeight="1" outlineLevel="2" thickTop="1" x14ac:dyDescent="0.2">
      <c r="A158" s="12" t="s">
        <v>11</v>
      </c>
      <c r="C158" s="6" t="s">
        <v>365</v>
      </c>
    </row>
    <row r="159" spans="1:11" ht="12.75" customHeight="1" outlineLevel="2" x14ac:dyDescent="0.2">
      <c r="A159" s="12" t="s">
        <v>366</v>
      </c>
      <c r="B159" s="5" t="s">
        <v>11</v>
      </c>
      <c r="C159" s="6" t="s">
        <v>365</v>
      </c>
      <c r="D159" s="6" t="s">
        <v>367</v>
      </c>
      <c r="E159" s="5" t="s">
        <v>368</v>
      </c>
      <c r="F159" s="7">
        <v>1533.58</v>
      </c>
      <c r="G159" s="7">
        <v>0</v>
      </c>
      <c r="H159" s="7">
        <v>1533.58</v>
      </c>
      <c r="I159" s="7">
        <v>0</v>
      </c>
      <c r="J159" s="7">
        <v>1533.58</v>
      </c>
      <c r="K159" s="7">
        <v>1972.62</v>
      </c>
    </row>
    <row r="160" spans="1:11" ht="12.75" customHeight="1" outlineLevel="2" x14ac:dyDescent="0.2">
      <c r="A160" s="12" t="s">
        <v>369</v>
      </c>
      <c r="B160" s="5" t="s">
        <v>11</v>
      </c>
      <c r="C160" s="6" t="s">
        <v>365</v>
      </c>
      <c r="D160" s="6" t="s">
        <v>370</v>
      </c>
      <c r="E160" s="5" t="s">
        <v>371</v>
      </c>
      <c r="F160" s="7">
        <v>393023.81</v>
      </c>
      <c r="G160" s="7">
        <v>-22320</v>
      </c>
      <c r="H160" s="7">
        <v>370703.81</v>
      </c>
      <c r="I160" s="7">
        <v>0</v>
      </c>
      <c r="J160" s="7">
        <v>370703.81</v>
      </c>
      <c r="K160" s="7">
        <v>237954.5</v>
      </c>
    </row>
    <row r="161" spans="1:11" ht="12.75" customHeight="1" outlineLevel="2" x14ac:dyDescent="0.2">
      <c r="A161" s="12" t="s">
        <v>372</v>
      </c>
      <c r="B161" s="5" t="s">
        <v>11</v>
      </c>
      <c r="C161" s="6" t="s">
        <v>365</v>
      </c>
      <c r="D161" s="6" t="s">
        <v>373</v>
      </c>
      <c r="E161" s="5" t="s">
        <v>374</v>
      </c>
      <c r="F161" s="7">
        <v>18332.740000000002</v>
      </c>
      <c r="G161" s="7">
        <v>0</v>
      </c>
      <c r="H161" s="7">
        <v>18332.740000000002</v>
      </c>
      <c r="I161" s="7">
        <v>0</v>
      </c>
      <c r="J161" s="7">
        <v>18332.740000000002</v>
      </c>
      <c r="K161" s="7">
        <v>1130</v>
      </c>
    </row>
    <row r="162" spans="1:11" ht="12.75" customHeight="1" outlineLevel="2" x14ac:dyDescent="0.2">
      <c r="A162" s="12" t="s">
        <v>375</v>
      </c>
      <c r="B162" s="5" t="s">
        <v>11</v>
      </c>
      <c r="C162" s="6" t="s">
        <v>365</v>
      </c>
      <c r="D162" s="6" t="s">
        <v>376</v>
      </c>
      <c r="E162" s="5" t="s">
        <v>377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16500</v>
      </c>
    </row>
    <row r="163" spans="1:11" ht="12.75" customHeight="1" outlineLevel="2" x14ac:dyDescent="0.2">
      <c r="A163" s="12" t="s">
        <v>378</v>
      </c>
      <c r="B163" s="5" t="s">
        <v>11</v>
      </c>
      <c r="C163" s="6" t="s">
        <v>365</v>
      </c>
      <c r="D163" s="6" t="s">
        <v>379</v>
      </c>
      <c r="E163" s="5" t="s">
        <v>380</v>
      </c>
      <c r="F163" s="7">
        <v>17746.39</v>
      </c>
      <c r="G163" s="7">
        <v>0</v>
      </c>
      <c r="H163" s="7">
        <v>17746.39</v>
      </c>
      <c r="I163" s="7">
        <v>0</v>
      </c>
      <c r="J163" s="7">
        <v>17746.39</v>
      </c>
      <c r="K163" s="7">
        <v>7731.95</v>
      </c>
    </row>
    <row r="164" spans="1:11" ht="12.75" customHeight="1" outlineLevel="2" x14ac:dyDescent="0.2">
      <c r="A164" s="12" t="s">
        <v>381</v>
      </c>
      <c r="B164" s="5" t="s">
        <v>11</v>
      </c>
      <c r="C164" s="6" t="s">
        <v>365</v>
      </c>
      <c r="D164" s="6" t="s">
        <v>382</v>
      </c>
      <c r="E164" s="5" t="s">
        <v>383</v>
      </c>
      <c r="F164" s="7">
        <v>6593.81</v>
      </c>
      <c r="G164" s="7">
        <v>0</v>
      </c>
      <c r="H164" s="7">
        <v>6593.81</v>
      </c>
      <c r="I164" s="7">
        <v>0</v>
      </c>
      <c r="J164" s="7">
        <v>6593.81</v>
      </c>
      <c r="K164" s="7">
        <v>1138.25</v>
      </c>
    </row>
    <row r="165" spans="1:11" ht="12.75" customHeight="1" outlineLevel="2" x14ac:dyDescent="0.2">
      <c r="A165" s="12" t="s">
        <v>384</v>
      </c>
      <c r="B165" s="5" t="s">
        <v>11</v>
      </c>
      <c r="C165" s="6" t="s">
        <v>365</v>
      </c>
      <c r="D165" s="6" t="s">
        <v>385</v>
      </c>
      <c r="E165" s="5" t="s">
        <v>386</v>
      </c>
      <c r="F165" s="7">
        <v>11500</v>
      </c>
      <c r="G165" s="7">
        <v>0</v>
      </c>
      <c r="H165" s="7">
        <v>11500</v>
      </c>
      <c r="I165" s="7">
        <v>0</v>
      </c>
      <c r="J165" s="7">
        <v>11500</v>
      </c>
      <c r="K165" s="7">
        <v>150</v>
      </c>
    </row>
    <row r="166" spans="1:11" ht="12.75" customHeight="1" outlineLevel="2" x14ac:dyDescent="0.2">
      <c r="A166" s="12" t="s">
        <v>387</v>
      </c>
      <c r="B166" s="5" t="s">
        <v>11</v>
      </c>
      <c r="C166" s="6" t="s">
        <v>365</v>
      </c>
      <c r="D166" s="6" t="s">
        <v>388</v>
      </c>
      <c r="E166" s="5" t="s">
        <v>389</v>
      </c>
      <c r="F166" s="7">
        <v>58300</v>
      </c>
      <c r="G166" s="7">
        <v>0</v>
      </c>
      <c r="H166" s="7">
        <v>58300</v>
      </c>
      <c r="I166" s="7">
        <v>0</v>
      </c>
      <c r="J166" s="7">
        <v>58300</v>
      </c>
      <c r="K166" s="7">
        <v>18524</v>
      </c>
    </row>
    <row r="167" spans="1:11" ht="12.75" customHeight="1" outlineLevel="2" x14ac:dyDescent="0.2">
      <c r="A167" s="12" t="s">
        <v>390</v>
      </c>
      <c r="B167" s="5" t="s">
        <v>11</v>
      </c>
      <c r="C167" s="6" t="s">
        <v>365</v>
      </c>
      <c r="D167" s="6" t="s">
        <v>391</v>
      </c>
      <c r="E167" s="5" t="s">
        <v>389</v>
      </c>
      <c r="F167" s="7">
        <v>2800</v>
      </c>
      <c r="G167" s="7">
        <v>0</v>
      </c>
      <c r="H167" s="7">
        <v>2800</v>
      </c>
      <c r="I167" s="7">
        <v>0</v>
      </c>
      <c r="J167" s="7">
        <v>2800</v>
      </c>
      <c r="K167" s="7">
        <v>0</v>
      </c>
    </row>
    <row r="168" spans="1:11" ht="12.75" customHeight="1" outlineLevel="2" x14ac:dyDescent="0.2">
      <c r="A168" s="12" t="s">
        <v>392</v>
      </c>
      <c r="B168" s="5" t="s">
        <v>11</v>
      </c>
      <c r="C168" s="6" t="s">
        <v>365</v>
      </c>
      <c r="D168" s="6" t="s">
        <v>393</v>
      </c>
      <c r="E168" s="5" t="s">
        <v>394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372356.9</v>
      </c>
    </row>
    <row r="169" spans="1:11" ht="12.75" customHeight="1" outlineLevel="2" x14ac:dyDescent="0.2">
      <c r="A169" s="12" t="s">
        <v>395</v>
      </c>
      <c r="B169" s="5" t="s">
        <v>11</v>
      </c>
      <c r="C169" s="6" t="s">
        <v>365</v>
      </c>
      <c r="D169" s="6" t="s">
        <v>396</v>
      </c>
      <c r="E169" s="5" t="s">
        <v>397</v>
      </c>
      <c r="F169" s="7">
        <v>745.84</v>
      </c>
      <c r="G169" s="7">
        <v>1050</v>
      </c>
      <c r="H169" s="7">
        <v>1795.84</v>
      </c>
      <c r="I169" s="7">
        <v>0</v>
      </c>
      <c r="J169" s="7">
        <v>1795.84</v>
      </c>
      <c r="K169" s="7">
        <v>0</v>
      </c>
    </row>
    <row r="170" spans="1:11" ht="12.75" customHeight="1" outlineLevel="2" x14ac:dyDescent="0.2">
      <c r="A170" s="12" t="s">
        <v>398</v>
      </c>
      <c r="B170" s="5" t="s">
        <v>11</v>
      </c>
      <c r="C170" s="6" t="s">
        <v>365</v>
      </c>
      <c r="D170" s="6" t="s">
        <v>399</v>
      </c>
      <c r="E170" s="5" t="s">
        <v>400</v>
      </c>
      <c r="F170" s="7">
        <v>156.15</v>
      </c>
      <c r="G170" s="7">
        <v>0</v>
      </c>
      <c r="H170" s="7">
        <v>156.15</v>
      </c>
      <c r="I170" s="7">
        <v>0</v>
      </c>
      <c r="J170" s="7">
        <v>156.15</v>
      </c>
      <c r="K170" s="7">
        <v>532.08000000000004</v>
      </c>
    </row>
    <row r="171" spans="1:11" ht="12.75" customHeight="1" outlineLevel="2" x14ac:dyDescent="0.2">
      <c r="A171" s="12" t="s">
        <v>401</v>
      </c>
      <c r="B171" s="5" t="s">
        <v>11</v>
      </c>
      <c r="C171" s="6" t="s">
        <v>365</v>
      </c>
      <c r="D171" s="6" t="s">
        <v>402</v>
      </c>
      <c r="E171" s="5" t="s">
        <v>403</v>
      </c>
      <c r="F171" s="7">
        <v>10373.799999999999</v>
      </c>
      <c r="G171" s="7">
        <v>0</v>
      </c>
      <c r="H171" s="7">
        <v>10373.799999999999</v>
      </c>
      <c r="I171" s="7">
        <v>0</v>
      </c>
      <c r="J171" s="7">
        <v>10373.799999999999</v>
      </c>
      <c r="K171" s="7">
        <v>28.04</v>
      </c>
    </row>
    <row r="172" spans="1:11" ht="12.75" customHeight="1" outlineLevel="2" x14ac:dyDescent="0.2">
      <c r="A172" s="12" t="s">
        <v>404</v>
      </c>
      <c r="B172" s="5" t="s">
        <v>11</v>
      </c>
      <c r="C172" s="6" t="s">
        <v>365</v>
      </c>
      <c r="D172" s="6" t="s">
        <v>405</v>
      </c>
      <c r="E172" s="5" t="s">
        <v>406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160192.19</v>
      </c>
    </row>
    <row r="173" spans="1:11" ht="12.75" customHeight="1" outlineLevel="2" x14ac:dyDescent="0.2">
      <c r="A173" s="12" t="s">
        <v>407</v>
      </c>
      <c r="B173" s="5" t="s">
        <v>11</v>
      </c>
      <c r="C173" s="6" t="s">
        <v>365</v>
      </c>
      <c r="D173" s="6" t="s">
        <v>408</v>
      </c>
      <c r="E173" s="5" t="s">
        <v>409</v>
      </c>
      <c r="F173" s="7">
        <v>522.05999999999995</v>
      </c>
      <c r="G173" s="7">
        <v>0</v>
      </c>
      <c r="H173" s="7">
        <v>522.05999999999995</v>
      </c>
      <c r="I173" s="7">
        <v>0</v>
      </c>
      <c r="J173" s="7">
        <v>522.05999999999995</v>
      </c>
      <c r="K173" s="7">
        <v>0</v>
      </c>
    </row>
    <row r="174" spans="1:11" ht="12.75" customHeight="1" outlineLevel="1" thickBot="1" x14ac:dyDescent="0.25">
      <c r="A174" s="12" t="s">
        <v>410</v>
      </c>
      <c r="C174" s="6" t="s">
        <v>365</v>
      </c>
      <c r="E174" s="8" t="s">
        <v>411</v>
      </c>
      <c r="F174" s="9">
        <v>521628.18000000005</v>
      </c>
      <c r="G174" s="9">
        <v>-21270</v>
      </c>
      <c r="H174" s="9">
        <v>500358.18000000005</v>
      </c>
      <c r="I174" s="9">
        <v>0</v>
      </c>
      <c r="J174" s="9">
        <v>500358.18000000005</v>
      </c>
      <c r="K174" s="9">
        <v>818210.53</v>
      </c>
    </row>
    <row r="175" spans="1:11" ht="12.75" customHeight="1" outlineLevel="2" thickTop="1" x14ac:dyDescent="0.2">
      <c r="A175" s="12" t="s">
        <v>11</v>
      </c>
      <c r="C175" s="6" t="s">
        <v>412</v>
      </c>
    </row>
    <row r="176" spans="1:11" ht="12.75" customHeight="1" outlineLevel="2" x14ac:dyDescent="0.2">
      <c r="A176" s="12" t="s">
        <v>413</v>
      </c>
      <c r="B176" s="5" t="s">
        <v>11</v>
      </c>
      <c r="C176" s="6" t="s">
        <v>412</v>
      </c>
      <c r="D176" s="6" t="s">
        <v>414</v>
      </c>
      <c r="E176" s="5" t="s">
        <v>415</v>
      </c>
      <c r="F176" s="7">
        <v>187159.8</v>
      </c>
      <c r="G176" s="7">
        <v>0</v>
      </c>
      <c r="H176" s="7">
        <v>187159.8</v>
      </c>
      <c r="I176" s="7">
        <v>0</v>
      </c>
      <c r="J176" s="7">
        <v>187159.8</v>
      </c>
      <c r="K176" s="7">
        <v>145927.01999999999</v>
      </c>
    </row>
    <row r="177" spans="1:11" ht="12.75" customHeight="1" outlineLevel="2" x14ac:dyDescent="0.2">
      <c r="A177" s="12" t="s">
        <v>416</v>
      </c>
      <c r="B177" s="5" t="s">
        <v>11</v>
      </c>
      <c r="C177" s="6" t="s">
        <v>412</v>
      </c>
      <c r="D177" s="6" t="s">
        <v>417</v>
      </c>
      <c r="E177" s="5" t="s">
        <v>418</v>
      </c>
      <c r="F177" s="7">
        <v>1999.8</v>
      </c>
      <c r="G177" s="7">
        <v>0</v>
      </c>
      <c r="H177" s="7">
        <v>1999.8</v>
      </c>
      <c r="I177" s="7">
        <v>0</v>
      </c>
      <c r="J177" s="7">
        <v>1999.8</v>
      </c>
      <c r="K177" s="7">
        <v>449.27</v>
      </c>
    </row>
    <row r="178" spans="1:11" ht="12.75" customHeight="1" outlineLevel="2" x14ac:dyDescent="0.2">
      <c r="A178" s="12" t="s">
        <v>419</v>
      </c>
      <c r="B178" s="5" t="s">
        <v>11</v>
      </c>
      <c r="C178" s="6" t="s">
        <v>412</v>
      </c>
      <c r="D178" s="6" t="s">
        <v>420</v>
      </c>
      <c r="E178" s="5" t="s">
        <v>421</v>
      </c>
      <c r="F178" s="7">
        <v>2099.0500000000002</v>
      </c>
      <c r="G178" s="7">
        <v>0</v>
      </c>
      <c r="H178" s="7">
        <v>2099.0500000000002</v>
      </c>
      <c r="I178" s="7">
        <v>0</v>
      </c>
      <c r="J178" s="7">
        <v>2099.0500000000002</v>
      </c>
      <c r="K178" s="7">
        <v>412.88</v>
      </c>
    </row>
    <row r="179" spans="1:11" ht="12.75" customHeight="1" outlineLevel="2" x14ac:dyDescent="0.2">
      <c r="A179" s="12" t="s">
        <v>422</v>
      </c>
      <c r="B179" s="5" t="s">
        <v>11</v>
      </c>
      <c r="C179" s="6" t="s">
        <v>412</v>
      </c>
      <c r="D179" s="6" t="s">
        <v>423</v>
      </c>
      <c r="E179" s="5" t="s">
        <v>421</v>
      </c>
      <c r="F179" s="7">
        <v>10956.78</v>
      </c>
      <c r="G179" s="7">
        <v>0</v>
      </c>
      <c r="H179" s="7">
        <v>10956.78</v>
      </c>
      <c r="I179" s="7">
        <v>0</v>
      </c>
      <c r="J179" s="7">
        <v>10956.78</v>
      </c>
      <c r="K179" s="7">
        <v>0</v>
      </c>
    </row>
    <row r="180" spans="1:11" ht="12.75" customHeight="1" outlineLevel="2" x14ac:dyDescent="0.2">
      <c r="A180" s="12" t="s">
        <v>424</v>
      </c>
      <c r="B180" s="5" t="s">
        <v>11</v>
      </c>
      <c r="C180" s="6" t="s">
        <v>412</v>
      </c>
      <c r="D180" s="6" t="s">
        <v>425</v>
      </c>
      <c r="E180" s="5" t="s">
        <v>426</v>
      </c>
      <c r="F180" s="7">
        <v>22733.95</v>
      </c>
      <c r="G180" s="7">
        <v>0</v>
      </c>
      <c r="H180" s="7">
        <v>22733.95</v>
      </c>
      <c r="I180" s="7">
        <v>0</v>
      </c>
      <c r="J180" s="7">
        <v>22733.95</v>
      </c>
      <c r="K180" s="7">
        <v>2333.88</v>
      </c>
    </row>
    <row r="181" spans="1:11" ht="12.75" customHeight="1" outlineLevel="2" x14ac:dyDescent="0.2">
      <c r="A181" s="12" t="s">
        <v>427</v>
      </c>
      <c r="B181" s="5" t="s">
        <v>11</v>
      </c>
      <c r="C181" s="6" t="s">
        <v>412</v>
      </c>
      <c r="D181" s="6" t="s">
        <v>428</v>
      </c>
      <c r="E181" s="5" t="s">
        <v>429</v>
      </c>
      <c r="F181" s="7">
        <v>4150.66</v>
      </c>
      <c r="G181" s="7">
        <v>0</v>
      </c>
      <c r="H181" s="7">
        <v>4150.66</v>
      </c>
      <c r="I181" s="7">
        <v>0</v>
      </c>
      <c r="J181" s="7">
        <v>4150.66</v>
      </c>
      <c r="K181" s="7">
        <v>1564.64</v>
      </c>
    </row>
    <row r="182" spans="1:11" ht="12.75" customHeight="1" outlineLevel="1" thickBot="1" x14ac:dyDescent="0.25">
      <c r="A182" s="12" t="s">
        <v>430</v>
      </c>
      <c r="C182" s="6" t="s">
        <v>412</v>
      </c>
      <c r="E182" s="8" t="s">
        <v>431</v>
      </c>
      <c r="F182" s="9">
        <v>229100.03999999998</v>
      </c>
      <c r="G182" s="9">
        <v>0</v>
      </c>
      <c r="H182" s="9">
        <v>229100.03999999998</v>
      </c>
      <c r="I182" s="9">
        <v>0</v>
      </c>
      <c r="J182" s="9">
        <v>229100.03999999998</v>
      </c>
      <c r="K182" s="9">
        <v>150687.69</v>
      </c>
    </row>
    <row r="183" spans="1:11" ht="12.75" customHeight="1" outlineLevel="2" thickTop="1" x14ac:dyDescent="0.2">
      <c r="A183" s="12" t="s">
        <v>11</v>
      </c>
      <c r="C183" s="6" t="s">
        <v>432</v>
      </c>
    </row>
    <row r="184" spans="1:11" ht="12.75" customHeight="1" outlineLevel="2" x14ac:dyDescent="0.2">
      <c r="A184" s="12" t="s">
        <v>433</v>
      </c>
      <c r="B184" s="5" t="s">
        <v>11</v>
      </c>
      <c r="C184" s="6" t="s">
        <v>432</v>
      </c>
      <c r="D184" s="6" t="s">
        <v>434</v>
      </c>
      <c r="E184" s="5" t="s">
        <v>435</v>
      </c>
      <c r="F184" s="7">
        <v>367800</v>
      </c>
      <c r="G184" s="7">
        <v>0</v>
      </c>
      <c r="H184" s="7">
        <v>367800</v>
      </c>
      <c r="I184" s="7">
        <v>0</v>
      </c>
      <c r="J184" s="7">
        <v>367800</v>
      </c>
      <c r="K184" s="7">
        <v>0</v>
      </c>
    </row>
    <row r="185" spans="1:11" ht="12.75" customHeight="1" outlineLevel="2" x14ac:dyDescent="0.2">
      <c r="A185" s="12" t="s">
        <v>436</v>
      </c>
      <c r="B185" s="5" t="s">
        <v>11</v>
      </c>
      <c r="C185" s="6" t="s">
        <v>432</v>
      </c>
      <c r="D185" s="6" t="s">
        <v>437</v>
      </c>
      <c r="E185" s="5" t="s">
        <v>438</v>
      </c>
      <c r="F185" s="7">
        <v>272192</v>
      </c>
      <c r="G185" s="7">
        <v>0</v>
      </c>
      <c r="H185" s="7">
        <v>272192</v>
      </c>
      <c r="I185" s="7">
        <v>0</v>
      </c>
      <c r="J185" s="7">
        <v>272192</v>
      </c>
      <c r="K185" s="7">
        <v>150000</v>
      </c>
    </row>
    <row r="186" spans="1:11" ht="12.75" customHeight="1" outlineLevel="1" thickBot="1" x14ac:dyDescent="0.25">
      <c r="A186" s="12" t="s">
        <v>439</v>
      </c>
      <c r="C186" s="6" t="s">
        <v>432</v>
      </c>
      <c r="E186" s="8" t="s">
        <v>440</v>
      </c>
      <c r="F186" s="9">
        <v>639992</v>
      </c>
      <c r="G186" s="9">
        <v>0</v>
      </c>
      <c r="H186" s="9">
        <v>639992</v>
      </c>
      <c r="I186" s="9">
        <v>0</v>
      </c>
      <c r="J186" s="9">
        <v>639992</v>
      </c>
      <c r="K186" s="9">
        <v>150000</v>
      </c>
    </row>
    <row r="187" spans="1:11" ht="12.75" customHeight="1" outlineLevel="2" thickTop="1" x14ac:dyDescent="0.2">
      <c r="A187" s="12" t="s">
        <v>11</v>
      </c>
      <c r="C187" s="6" t="s">
        <v>441</v>
      </c>
    </row>
    <row r="188" spans="1:11" ht="12.75" customHeight="1" outlineLevel="2" x14ac:dyDescent="0.2">
      <c r="A188" s="12" t="s">
        <v>442</v>
      </c>
      <c r="B188" s="5" t="s">
        <v>11</v>
      </c>
      <c r="C188" s="6" t="s">
        <v>441</v>
      </c>
      <c r="D188" s="6" t="s">
        <v>443</v>
      </c>
      <c r="E188" s="5" t="s">
        <v>444</v>
      </c>
      <c r="F188" s="7">
        <v>2701811.01</v>
      </c>
      <c r="G188" s="7">
        <v>0</v>
      </c>
      <c r="H188" s="7">
        <v>2701811.01</v>
      </c>
      <c r="I188" s="7">
        <v>0</v>
      </c>
      <c r="J188" s="7">
        <v>2701811.01</v>
      </c>
      <c r="K188" s="7">
        <v>320667</v>
      </c>
    </row>
    <row r="189" spans="1:11" ht="12.75" customHeight="1" outlineLevel="2" x14ac:dyDescent="0.2">
      <c r="A189" s="12" t="s">
        <v>445</v>
      </c>
      <c r="B189" s="5" t="s">
        <v>11</v>
      </c>
      <c r="C189" s="6" t="s">
        <v>441</v>
      </c>
      <c r="D189" s="6" t="s">
        <v>446</v>
      </c>
      <c r="E189" s="5" t="s">
        <v>447</v>
      </c>
      <c r="F189" s="7">
        <v>183400.81</v>
      </c>
      <c r="G189" s="7">
        <v>0</v>
      </c>
      <c r="H189" s="7">
        <v>183400.81</v>
      </c>
      <c r="I189" s="7">
        <v>0</v>
      </c>
      <c r="J189" s="7">
        <v>183400.81</v>
      </c>
      <c r="K189" s="7">
        <v>0</v>
      </c>
    </row>
    <row r="190" spans="1:11" ht="12.75" customHeight="1" outlineLevel="2" x14ac:dyDescent="0.2">
      <c r="A190" s="12" t="s">
        <v>448</v>
      </c>
      <c r="B190" s="5" t="s">
        <v>11</v>
      </c>
      <c r="C190" s="6" t="s">
        <v>441</v>
      </c>
      <c r="D190" s="6" t="s">
        <v>449</v>
      </c>
      <c r="E190" s="5" t="s">
        <v>450</v>
      </c>
      <c r="F190" s="7">
        <v>26441.25</v>
      </c>
      <c r="G190" s="7">
        <v>0</v>
      </c>
      <c r="H190" s="7">
        <v>26441.25</v>
      </c>
      <c r="I190" s="7">
        <v>0</v>
      </c>
      <c r="J190" s="7">
        <v>26441.25</v>
      </c>
      <c r="K190" s="7">
        <v>0</v>
      </c>
    </row>
    <row r="191" spans="1:11" ht="12.75" customHeight="1" outlineLevel="2" x14ac:dyDescent="0.2">
      <c r="A191" s="12" t="s">
        <v>451</v>
      </c>
      <c r="B191" s="5" t="s">
        <v>11</v>
      </c>
      <c r="C191" s="6" t="s">
        <v>441</v>
      </c>
      <c r="D191" s="6" t="s">
        <v>452</v>
      </c>
      <c r="E191" s="5" t="s">
        <v>453</v>
      </c>
      <c r="F191" s="7">
        <v>82733.33</v>
      </c>
      <c r="G191" s="7">
        <v>0</v>
      </c>
      <c r="H191" s="7">
        <v>82733.33</v>
      </c>
      <c r="I191" s="7">
        <v>0</v>
      </c>
      <c r="J191" s="7">
        <v>82733.33</v>
      </c>
      <c r="K191" s="7">
        <v>0</v>
      </c>
    </row>
    <row r="192" spans="1:11" ht="12.75" customHeight="1" outlineLevel="2" x14ac:dyDescent="0.2">
      <c r="A192" s="12" t="s">
        <v>454</v>
      </c>
      <c r="B192" s="5" t="s">
        <v>11</v>
      </c>
      <c r="C192" s="6" t="s">
        <v>441</v>
      </c>
      <c r="D192" s="6" t="s">
        <v>455</v>
      </c>
      <c r="E192" s="5" t="s">
        <v>456</v>
      </c>
      <c r="F192" s="7">
        <v>557436.16000000003</v>
      </c>
      <c r="G192" s="7">
        <v>0</v>
      </c>
      <c r="H192" s="7">
        <v>557436.16000000003</v>
      </c>
      <c r="I192" s="7">
        <v>0</v>
      </c>
      <c r="J192" s="7">
        <v>557436.16000000003</v>
      </c>
      <c r="K192" s="7">
        <v>0</v>
      </c>
    </row>
    <row r="193" spans="1:11" ht="12.75" customHeight="1" outlineLevel="2" x14ac:dyDescent="0.2">
      <c r="A193" s="12" t="s">
        <v>457</v>
      </c>
      <c r="B193" s="5" t="s">
        <v>11</v>
      </c>
      <c r="C193" s="6" t="s">
        <v>441</v>
      </c>
      <c r="D193" s="6" t="s">
        <v>458</v>
      </c>
      <c r="E193" s="5" t="s">
        <v>459</v>
      </c>
      <c r="F193" s="7">
        <v>30800</v>
      </c>
      <c r="G193" s="7">
        <v>0</v>
      </c>
      <c r="H193" s="7">
        <v>30800</v>
      </c>
      <c r="I193" s="7">
        <v>0</v>
      </c>
      <c r="J193" s="7">
        <v>30800</v>
      </c>
      <c r="K193" s="7">
        <v>0</v>
      </c>
    </row>
    <row r="194" spans="1:11" ht="12.75" customHeight="1" outlineLevel="2" x14ac:dyDescent="0.2">
      <c r="A194" s="12" t="s">
        <v>460</v>
      </c>
      <c r="B194" s="5" t="s">
        <v>11</v>
      </c>
      <c r="C194" s="6" t="s">
        <v>441</v>
      </c>
      <c r="D194" s="6" t="s">
        <v>461</v>
      </c>
      <c r="E194" s="5" t="s">
        <v>462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680</v>
      </c>
    </row>
    <row r="195" spans="1:11" ht="12.75" customHeight="1" outlineLevel="2" x14ac:dyDescent="0.2">
      <c r="A195" s="12" t="s">
        <v>463</v>
      </c>
      <c r="B195" s="5" t="s">
        <v>11</v>
      </c>
      <c r="C195" s="6" t="s">
        <v>441</v>
      </c>
      <c r="D195" s="6" t="s">
        <v>464</v>
      </c>
      <c r="E195" s="5" t="s">
        <v>465</v>
      </c>
      <c r="F195" s="7">
        <v>47022.6</v>
      </c>
      <c r="G195" s="7">
        <v>0</v>
      </c>
      <c r="H195" s="7">
        <v>47022.6</v>
      </c>
      <c r="I195" s="7">
        <v>0</v>
      </c>
      <c r="J195" s="7">
        <v>47022.6</v>
      </c>
      <c r="K195" s="7">
        <v>0</v>
      </c>
    </row>
    <row r="196" spans="1:11" ht="12.75" customHeight="1" outlineLevel="2" x14ac:dyDescent="0.2">
      <c r="A196" s="12" t="s">
        <v>466</v>
      </c>
      <c r="B196" s="5" t="s">
        <v>11</v>
      </c>
      <c r="C196" s="6" t="s">
        <v>441</v>
      </c>
      <c r="D196" s="6" t="s">
        <v>467</v>
      </c>
      <c r="E196" s="5" t="s">
        <v>468</v>
      </c>
      <c r="F196" s="7">
        <v>12367.37</v>
      </c>
      <c r="G196" s="7">
        <v>0</v>
      </c>
      <c r="H196" s="7">
        <v>12367.37</v>
      </c>
      <c r="I196" s="7">
        <v>0</v>
      </c>
      <c r="J196" s="7">
        <v>12367.37</v>
      </c>
      <c r="K196" s="7">
        <v>0</v>
      </c>
    </row>
    <row r="197" spans="1:11" ht="12.75" customHeight="1" outlineLevel="2" x14ac:dyDescent="0.2">
      <c r="A197" s="12" t="s">
        <v>469</v>
      </c>
      <c r="B197" s="5" t="s">
        <v>11</v>
      </c>
      <c r="C197" s="6" t="s">
        <v>441</v>
      </c>
      <c r="D197" s="6" t="s">
        <v>470</v>
      </c>
      <c r="E197" s="5" t="s">
        <v>471</v>
      </c>
      <c r="F197" s="7">
        <v>17500</v>
      </c>
      <c r="G197" s="7">
        <v>0</v>
      </c>
      <c r="H197" s="7">
        <v>17500</v>
      </c>
      <c r="I197" s="7">
        <v>0</v>
      </c>
      <c r="J197" s="7">
        <v>17500</v>
      </c>
      <c r="K197" s="7">
        <v>0</v>
      </c>
    </row>
    <row r="198" spans="1:11" ht="12.75" customHeight="1" outlineLevel="2" x14ac:dyDescent="0.2">
      <c r="A198" s="12" t="s">
        <v>472</v>
      </c>
      <c r="B198" s="5" t="s">
        <v>11</v>
      </c>
      <c r="C198" s="6" t="s">
        <v>441</v>
      </c>
      <c r="D198" s="6" t="s">
        <v>473</v>
      </c>
      <c r="E198" s="5" t="s">
        <v>474</v>
      </c>
      <c r="F198" s="7">
        <v>18952.55</v>
      </c>
      <c r="G198" s="7">
        <v>0</v>
      </c>
      <c r="H198" s="7">
        <v>18952.55</v>
      </c>
      <c r="I198" s="7">
        <v>0</v>
      </c>
      <c r="J198" s="7">
        <v>18952.55</v>
      </c>
      <c r="K198" s="7">
        <v>11828.8</v>
      </c>
    </row>
    <row r="199" spans="1:11" ht="12.75" customHeight="1" outlineLevel="2" x14ac:dyDescent="0.2">
      <c r="A199" s="12" t="s">
        <v>475</v>
      </c>
      <c r="B199" s="5" t="s">
        <v>11</v>
      </c>
      <c r="C199" s="6" t="s">
        <v>441</v>
      </c>
      <c r="D199" s="6" t="s">
        <v>476</v>
      </c>
      <c r="E199" s="5" t="s">
        <v>477</v>
      </c>
      <c r="F199" s="7">
        <v>51687</v>
      </c>
      <c r="G199" s="7">
        <v>0</v>
      </c>
      <c r="H199" s="7">
        <v>51687</v>
      </c>
      <c r="I199" s="7">
        <v>0</v>
      </c>
      <c r="J199" s="7">
        <v>51687</v>
      </c>
      <c r="K199" s="7">
        <v>26640</v>
      </c>
    </row>
    <row r="200" spans="1:11" ht="12.75" customHeight="1" outlineLevel="2" x14ac:dyDescent="0.2">
      <c r="A200" s="12" t="s">
        <v>478</v>
      </c>
      <c r="B200" s="5" t="s">
        <v>11</v>
      </c>
      <c r="C200" s="6" t="s">
        <v>441</v>
      </c>
      <c r="D200" s="6" t="s">
        <v>479</v>
      </c>
      <c r="E200" s="5" t="s">
        <v>480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</row>
    <row r="201" spans="1:11" ht="12.75" customHeight="1" outlineLevel="1" thickBot="1" x14ac:dyDescent="0.25">
      <c r="A201" s="12" t="s">
        <v>481</v>
      </c>
      <c r="C201" s="6" t="s">
        <v>441</v>
      </c>
      <c r="E201" s="8" t="s">
        <v>482</v>
      </c>
      <c r="F201" s="9">
        <v>3730152.08</v>
      </c>
      <c r="G201" s="9">
        <v>0</v>
      </c>
      <c r="H201" s="9">
        <v>3730152.08</v>
      </c>
      <c r="I201" s="9">
        <v>0</v>
      </c>
      <c r="J201" s="9">
        <v>3730152.08</v>
      </c>
      <c r="K201" s="9">
        <v>359815.8</v>
      </c>
    </row>
    <row r="202" spans="1:11" ht="12.75" customHeight="1" outlineLevel="2" thickTop="1" x14ac:dyDescent="0.2">
      <c r="A202" s="12" t="s">
        <v>11</v>
      </c>
      <c r="C202" s="6" t="s">
        <v>483</v>
      </c>
    </row>
    <row r="203" spans="1:11" ht="12.75" customHeight="1" outlineLevel="2" x14ac:dyDescent="0.2">
      <c r="A203" s="12" t="s">
        <v>484</v>
      </c>
      <c r="B203" s="5" t="s">
        <v>11</v>
      </c>
      <c r="C203" s="6" t="s">
        <v>483</v>
      </c>
      <c r="D203" s="6" t="s">
        <v>485</v>
      </c>
      <c r="E203" s="5" t="s">
        <v>486</v>
      </c>
      <c r="F203" s="7">
        <v>30201.62</v>
      </c>
      <c r="G203" s="7">
        <v>0</v>
      </c>
      <c r="H203" s="7">
        <v>30201.62</v>
      </c>
      <c r="I203" s="7">
        <v>0</v>
      </c>
      <c r="J203" s="7">
        <v>30201.62</v>
      </c>
      <c r="K203" s="7">
        <v>326</v>
      </c>
    </row>
    <row r="204" spans="1:11" ht="12.75" customHeight="1" outlineLevel="2" x14ac:dyDescent="0.2">
      <c r="A204" s="12" t="s">
        <v>487</v>
      </c>
      <c r="B204" s="5" t="s">
        <v>11</v>
      </c>
      <c r="C204" s="6" t="s">
        <v>483</v>
      </c>
      <c r="D204" s="6" t="s">
        <v>488</v>
      </c>
      <c r="E204" s="5" t="s">
        <v>489</v>
      </c>
      <c r="F204" s="7">
        <v>52382.14</v>
      </c>
      <c r="G204" s="7">
        <v>0</v>
      </c>
      <c r="H204" s="7">
        <v>52382.14</v>
      </c>
      <c r="I204" s="7">
        <v>0</v>
      </c>
      <c r="J204" s="7">
        <v>52382.14</v>
      </c>
      <c r="K204" s="7">
        <v>0</v>
      </c>
    </row>
    <row r="205" spans="1:11" ht="12.75" customHeight="1" outlineLevel="2" x14ac:dyDescent="0.2">
      <c r="A205" s="12" t="s">
        <v>490</v>
      </c>
      <c r="B205" s="5" t="s">
        <v>11</v>
      </c>
      <c r="C205" s="6" t="s">
        <v>483</v>
      </c>
      <c r="D205" s="6" t="s">
        <v>491</v>
      </c>
      <c r="E205" s="5" t="s">
        <v>492</v>
      </c>
      <c r="F205" s="7">
        <v>13565.64</v>
      </c>
      <c r="G205" s="7">
        <v>0</v>
      </c>
      <c r="H205" s="7">
        <v>13565.64</v>
      </c>
      <c r="I205" s="7">
        <v>0</v>
      </c>
      <c r="J205" s="7">
        <v>13565.64</v>
      </c>
      <c r="K205" s="7">
        <v>0</v>
      </c>
    </row>
    <row r="206" spans="1:11" ht="12.75" customHeight="1" outlineLevel="2" x14ac:dyDescent="0.2">
      <c r="A206" s="12" t="s">
        <v>493</v>
      </c>
      <c r="B206" s="5" t="s">
        <v>11</v>
      </c>
      <c r="C206" s="6" t="s">
        <v>483</v>
      </c>
      <c r="D206" s="6" t="s">
        <v>494</v>
      </c>
      <c r="E206" s="5" t="s">
        <v>495</v>
      </c>
      <c r="F206" s="7">
        <v>24476.2</v>
      </c>
      <c r="G206" s="7">
        <v>0</v>
      </c>
      <c r="H206" s="7">
        <v>24476.2</v>
      </c>
      <c r="I206" s="7">
        <v>0</v>
      </c>
      <c r="J206" s="7">
        <v>24476.2</v>
      </c>
      <c r="K206" s="7">
        <v>0</v>
      </c>
    </row>
    <row r="207" spans="1:11" ht="12.75" customHeight="1" outlineLevel="2" x14ac:dyDescent="0.2">
      <c r="A207" s="12" t="s">
        <v>496</v>
      </c>
      <c r="B207" s="5" t="s">
        <v>11</v>
      </c>
      <c r="C207" s="6" t="s">
        <v>483</v>
      </c>
      <c r="D207" s="6" t="s">
        <v>497</v>
      </c>
      <c r="E207" s="5" t="s">
        <v>498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</row>
    <row r="208" spans="1:11" ht="12.75" customHeight="1" outlineLevel="2" x14ac:dyDescent="0.2">
      <c r="A208" s="12" t="s">
        <v>499</v>
      </c>
      <c r="B208" s="5" t="s">
        <v>11</v>
      </c>
      <c r="C208" s="6" t="s">
        <v>483</v>
      </c>
      <c r="D208" s="6" t="s">
        <v>500</v>
      </c>
      <c r="E208" s="5" t="s">
        <v>501</v>
      </c>
      <c r="F208" s="7">
        <v>26361</v>
      </c>
      <c r="G208" s="7">
        <v>0</v>
      </c>
      <c r="H208" s="7">
        <v>26361</v>
      </c>
      <c r="I208" s="7">
        <v>0</v>
      </c>
      <c r="J208" s="7">
        <v>26361</v>
      </c>
      <c r="K208" s="7">
        <v>5128</v>
      </c>
    </row>
    <row r="209" spans="1:11" ht="12.75" customHeight="1" outlineLevel="2" x14ac:dyDescent="0.2">
      <c r="A209" s="12" t="s">
        <v>502</v>
      </c>
      <c r="B209" s="5" t="s">
        <v>11</v>
      </c>
      <c r="C209" s="6" t="s">
        <v>483</v>
      </c>
      <c r="D209" s="6" t="s">
        <v>503</v>
      </c>
      <c r="E209" s="5" t="s">
        <v>504</v>
      </c>
      <c r="F209" s="7">
        <v>15400</v>
      </c>
      <c r="G209" s="7">
        <v>0</v>
      </c>
      <c r="H209" s="7">
        <v>15400</v>
      </c>
      <c r="I209" s="7">
        <v>0</v>
      </c>
      <c r="J209" s="7">
        <v>15400</v>
      </c>
      <c r="K209" s="7">
        <v>0</v>
      </c>
    </row>
    <row r="210" spans="1:11" ht="12.75" customHeight="1" outlineLevel="2" x14ac:dyDescent="0.2">
      <c r="A210" s="12" t="s">
        <v>505</v>
      </c>
      <c r="B210" s="5" t="s">
        <v>11</v>
      </c>
      <c r="C210" s="6" t="s">
        <v>483</v>
      </c>
      <c r="D210" s="6" t="s">
        <v>506</v>
      </c>
      <c r="E210" s="5" t="s">
        <v>507</v>
      </c>
      <c r="F210" s="7">
        <v>109761.4</v>
      </c>
      <c r="G210" s="7">
        <v>0</v>
      </c>
      <c r="H210" s="7">
        <v>109761.4</v>
      </c>
      <c r="I210" s="7">
        <v>0</v>
      </c>
      <c r="J210" s="7">
        <v>109761.4</v>
      </c>
      <c r="K210" s="7">
        <v>0</v>
      </c>
    </row>
    <row r="211" spans="1:11" ht="12.75" customHeight="1" outlineLevel="2" x14ac:dyDescent="0.2">
      <c r="A211" s="12" t="s">
        <v>508</v>
      </c>
      <c r="B211" s="5" t="s">
        <v>11</v>
      </c>
      <c r="C211" s="6" t="s">
        <v>483</v>
      </c>
      <c r="D211" s="6" t="s">
        <v>509</v>
      </c>
      <c r="E211" s="5" t="s">
        <v>510</v>
      </c>
      <c r="F211" s="7">
        <v>4810</v>
      </c>
      <c r="G211" s="7">
        <v>0</v>
      </c>
      <c r="H211" s="7">
        <v>4810</v>
      </c>
      <c r="I211" s="7">
        <v>0</v>
      </c>
      <c r="J211" s="7">
        <v>4810</v>
      </c>
      <c r="K211" s="7">
        <v>0</v>
      </c>
    </row>
    <row r="212" spans="1:11" ht="12.75" customHeight="1" outlineLevel="2" x14ac:dyDescent="0.2">
      <c r="A212" s="12" t="s">
        <v>511</v>
      </c>
      <c r="B212" s="5" t="s">
        <v>11</v>
      </c>
      <c r="C212" s="6" t="s">
        <v>483</v>
      </c>
      <c r="D212" s="6" t="s">
        <v>512</v>
      </c>
      <c r="E212" s="5" t="s">
        <v>513</v>
      </c>
      <c r="F212" s="7">
        <v>29277.9</v>
      </c>
      <c r="G212" s="7">
        <v>0</v>
      </c>
      <c r="H212" s="7">
        <v>29277.9</v>
      </c>
      <c r="I212" s="7">
        <v>0</v>
      </c>
      <c r="J212" s="7">
        <v>29277.9</v>
      </c>
      <c r="K212" s="7">
        <v>0</v>
      </c>
    </row>
    <row r="213" spans="1:11" ht="12.75" customHeight="1" outlineLevel="2" x14ac:dyDescent="0.2">
      <c r="A213" s="12" t="s">
        <v>514</v>
      </c>
      <c r="B213" s="5" t="s">
        <v>11</v>
      </c>
      <c r="C213" s="6" t="s">
        <v>483</v>
      </c>
      <c r="D213" s="6" t="s">
        <v>515</v>
      </c>
      <c r="E213" s="5" t="s">
        <v>516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</row>
    <row r="214" spans="1:11" ht="12.75" customHeight="1" outlineLevel="1" thickBot="1" x14ac:dyDescent="0.25">
      <c r="A214" s="12" t="s">
        <v>517</v>
      </c>
      <c r="C214" s="6" t="s">
        <v>483</v>
      </c>
      <c r="E214" s="8" t="s">
        <v>518</v>
      </c>
      <c r="F214" s="9">
        <v>306235.90000000002</v>
      </c>
      <c r="G214" s="9">
        <v>0</v>
      </c>
      <c r="H214" s="9">
        <v>306235.90000000002</v>
      </c>
      <c r="I214" s="9">
        <v>0</v>
      </c>
      <c r="J214" s="9">
        <v>306235.90000000002</v>
      </c>
      <c r="K214" s="9">
        <v>5454</v>
      </c>
    </row>
    <row r="215" spans="1:11" ht="12.75" customHeight="1" outlineLevel="2" thickTop="1" x14ac:dyDescent="0.2">
      <c r="A215" s="12" t="s">
        <v>11</v>
      </c>
      <c r="C215" s="6" t="s">
        <v>519</v>
      </c>
    </row>
    <row r="216" spans="1:11" ht="12.75" customHeight="1" outlineLevel="2" x14ac:dyDescent="0.2">
      <c r="A216" s="12" t="s">
        <v>520</v>
      </c>
      <c r="B216" s="5" t="s">
        <v>11</v>
      </c>
      <c r="C216" s="6" t="s">
        <v>519</v>
      </c>
      <c r="D216" s="6" t="s">
        <v>521</v>
      </c>
      <c r="E216" s="5" t="s">
        <v>522</v>
      </c>
      <c r="F216" s="7">
        <v>326040</v>
      </c>
      <c r="G216" s="7">
        <v>-25080</v>
      </c>
      <c r="H216" s="7">
        <v>300960</v>
      </c>
      <c r="I216" s="7">
        <v>0</v>
      </c>
      <c r="J216" s="7">
        <v>300960</v>
      </c>
      <c r="K216" s="7">
        <v>275880</v>
      </c>
    </row>
    <row r="217" spans="1:11" ht="12.75" customHeight="1" outlineLevel="1" thickBot="1" x14ac:dyDescent="0.25">
      <c r="A217" s="12" t="s">
        <v>523</v>
      </c>
      <c r="C217" s="6" t="s">
        <v>519</v>
      </c>
      <c r="E217" s="8" t="s">
        <v>524</v>
      </c>
      <c r="F217" s="9">
        <v>326040</v>
      </c>
      <c r="G217" s="9">
        <v>-25080</v>
      </c>
      <c r="H217" s="9">
        <v>300960</v>
      </c>
      <c r="I217" s="9">
        <v>0</v>
      </c>
      <c r="J217" s="9">
        <v>300960</v>
      </c>
      <c r="K217" s="9">
        <v>275880</v>
      </c>
    </row>
    <row r="218" spans="1:11" ht="12.75" customHeight="1" outlineLevel="2" thickTop="1" x14ac:dyDescent="0.2">
      <c r="A218" s="12" t="s">
        <v>11</v>
      </c>
      <c r="C218" s="6" t="s">
        <v>525</v>
      </c>
    </row>
    <row r="219" spans="1:11" ht="12.75" customHeight="1" outlineLevel="2" x14ac:dyDescent="0.2">
      <c r="A219" s="12" t="s">
        <v>526</v>
      </c>
      <c r="B219" s="5" t="s">
        <v>11</v>
      </c>
      <c r="C219" s="6" t="s">
        <v>525</v>
      </c>
      <c r="D219" s="6" t="s">
        <v>527</v>
      </c>
      <c r="E219" s="5" t="s">
        <v>528</v>
      </c>
      <c r="F219" s="7">
        <v>-890000</v>
      </c>
      <c r="G219" s="7">
        <v>0</v>
      </c>
      <c r="H219" s="7">
        <v>-890000</v>
      </c>
      <c r="I219" s="7">
        <v>0</v>
      </c>
      <c r="J219" s="7">
        <v>-890000</v>
      </c>
      <c r="K219" s="7">
        <v>0</v>
      </c>
    </row>
    <row r="220" spans="1:11" ht="12.75" customHeight="1" outlineLevel="1" thickBot="1" x14ac:dyDescent="0.25">
      <c r="A220" s="12" t="s">
        <v>529</v>
      </c>
      <c r="C220" s="6" t="s">
        <v>525</v>
      </c>
      <c r="E220" s="8" t="s">
        <v>530</v>
      </c>
      <c r="F220" s="9">
        <v>-890000</v>
      </c>
      <c r="G220" s="9">
        <v>0</v>
      </c>
      <c r="H220" s="9">
        <v>-890000</v>
      </c>
      <c r="I220" s="9">
        <v>0</v>
      </c>
      <c r="J220" s="9">
        <v>-890000</v>
      </c>
      <c r="K220" s="9">
        <v>0</v>
      </c>
    </row>
    <row r="221" spans="1:11" ht="12.75" customHeight="1" outlineLevel="2" thickTop="1" x14ac:dyDescent="0.2">
      <c r="A221" s="12" t="s">
        <v>11</v>
      </c>
      <c r="C221" s="6" t="s">
        <v>531</v>
      </c>
    </row>
    <row r="222" spans="1:11" ht="12.75" customHeight="1" outlineLevel="2" x14ac:dyDescent="0.2">
      <c r="A222" s="12" t="s">
        <v>532</v>
      </c>
      <c r="B222" s="5" t="s">
        <v>11</v>
      </c>
      <c r="C222" s="6" t="s">
        <v>531</v>
      </c>
      <c r="D222" s="6" t="s">
        <v>533</v>
      </c>
      <c r="E222" s="5" t="s">
        <v>534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</row>
    <row r="223" spans="1:11" ht="12.75" customHeight="1" outlineLevel="2" x14ac:dyDescent="0.2">
      <c r="A223" s="12" t="s">
        <v>535</v>
      </c>
      <c r="B223" s="5" t="s">
        <v>11</v>
      </c>
      <c r="C223" s="6" t="s">
        <v>531</v>
      </c>
      <c r="D223" s="6" t="s">
        <v>536</v>
      </c>
      <c r="E223" s="5" t="s">
        <v>537</v>
      </c>
      <c r="F223" s="7">
        <v>-7494.48</v>
      </c>
      <c r="G223" s="7">
        <v>0</v>
      </c>
      <c r="H223" s="7">
        <v>-7494.48</v>
      </c>
      <c r="I223" s="7">
        <v>0</v>
      </c>
      <c r="J223" s="7">
        <v>-7494.48</v>
      </c>
      <c r="K223" s="7">
        <v>0</v>
      </c>
    </row>
    <row r="224" spans="1:11" ht="12.75" customHeight="1" outlineLevel="2" x14ac:dyDescent="0.2">
      <c r="A224" s="12" t="s">
        <v>538</v>
      </c>
      <c r="B224" s="5" t="s">
        <v>11</v>
      </c>
      <c r="C224" s="6" t="s">
        <v>531</v>
      </c>
      <c r="D224" s="6" t="s">
        <v>539</v>
      </c>
      <c r="E224" s="5" t="s">
        <v>540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-128916.4</v>
      </c>
    </row>
    <row r="225" spans="1:11" ht="12.75" customHeight="1" outlineLevel="2" x14ac:dyDescent="0.2">
      <c r="A225" s="12" t="s">
        <v>541</v>
      </c>
      <c r="B225" s="5" t="s">
        <v>11</v>
      </c>
      <c r="C225" s="6" t="s">
        <v>531</v>
      </c>
      <c r="D225" s="6" t="s">
        <v>542</v>
      </c>
      <c r="E225" s="5" t="s">
        <v>543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</row>
    <row r="226" spans="1:11" ht="12.75" customHeight="1" outlineLevel="1" thickBot="1" x14ac:dyDescent="0.25">
      <c r="A226" s="12" t="s">
        <v>544</v>
      </c>
      <c r="C226" s="6" t="s">
        <v>531</v>
      </c>
      <c r="E226" s="8" t="s">
        <v>545</v>
      </c>
      <c r="F226" s="9">
        <v>-7494.48</v>
      </c>
      <c r="G226" s="9">
        <v>0</v>
      </c>
      <c r="H226" s="9">
        <v>-7494.48</v>
      </c>
      <c r="I226" s="9">
        <v>0</v>
      </c>
      <c r="J226" s="9">
        <v>-7494.48</v>
      </c>
      <c r="K226" s="9">
        <v>-128916.4</v>
      </c>
    </row>
    <row r="227" spans="1:11" ht="12.75" customHeight="1" outlineLevel="2" thickTop="1" x14ac:dyDescent="0.2">
      <c r="A227" s="12" t="s">
        <v>11</v>
      </c>
      <c r="C227" s="6" t="s">
        <v>546</v>
      </c>
    </row>
    <row r="228" spans="1:11" ht="12.75" customHeight="1" outlineLevel="2" x14ac:dyDescent="0.2">
      <c r="A228" s="12" t="s">
        <v>547</v>
      </c>
      <c r="B228" s="5" t="s">
        <v>11</v>
      </c>
      <c r="C228" s="6" t="s">
        <v>546</v>
      </c>
      <c r="D228" s="6" t="s">
        <v>548</v>
      </c>
      <c r="E228" s="5" t="s">
        <v>549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-614.79999999999995</v>
      </c>
    </row>
    <row r="229" spans="1:11" ht="12.75" customHeight="1" outlineLevel="2" x14ac:dyDescent="0.2">
      <c r="A229" s="12" t="s">
        <v>550</v>
      </c>
      <c r="B229" s="5" t="s">
        <v>11</v>
      </c>
      <c r="C229" s="6" t="s">
        <v>546</v>
      </c>
      <c r="D229" s="6" t="s">
        <v>551</v>
      </c>
      <c r="E229" s="5" t="s">
        <v>552</v>
      </c>
      <c r="F229" s="7">
        <v>-12959.9</v>
      </c>
      <c r="G229" s="7">
        <v>0</v>
      </c>
      <c r="H229" s="7">
        <v>-12959.9</v>
      </c>
      <c r="I229" s="7">
        <v>0</v>
      </c>
      <c r="J229" s="7">
        <v>-12959.9</v>
      </c>
      <c r="K229" s="7">
        <v>-1172.51</v>
      </c>
    </row>
    <row r="230" spans="1:11" ht="12.75" customHeight="1" outlineLevel="1" thickBot="1" x14ac:dyDescent="0.25">
      <c r="A230" s="12" t="s">
        <v>553</v>
      </c>
      <c r="C230" s="6" t="s">
        <v>546</v>
      </c>
      <c r="E230" s="8" t="s">
        <v>554</v>
      </c>
      <c r="F230" s="9">
        <v>-12959.9</v>
      </c>
      <c r="G230" s="9">
        <v>0</v>
      </c>
      <c r="H230" s="9">
        <v>-12959.9</v>
      </c>
      <c r="I230" s="9">
        <v>0</v>
      </c>
      <c r="J230" s="9">
        <v>-12959.9</v>
      </c>
      <c r="K230" s="9">
        <v>-1787.31</v>
      </c>
    </row>
    <row r="231" spans="1:11" ht="12.75" customHeight="1" outlineLevel="2" thickTop="1" x14ac:dyDescent="0.2">
      <c r="A231" s="12" t="s">
        <v>11</v>
      </c>
      <c r="C231" s="6" t="s">
        <v>555</v>
      </c>
    </row>
    <row r="232" spans="1:11" ht="12.75" customHeight="1" outlineLevel="1" thickBot="1" x14ac:dyDescent="0.25">
      <c r="A232" s="12" t="s">
        <v>556</v>
      </c>
      <c r="C232" s="6" t="s">
        <v>555</v>
      </c>
      <c r="E232" s="8" t="s">
        <v>557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</row>
    <row r="233" spans="1:11" ht="12.75" customHeight="1" outlineLevel="2" thickTop="1" x14ac:dyDescent="0.2">
      <c r="A233" s="12" t="s">
        <v>11</v>
      </c>
      <c r="C233" s="6" t="s">
        <v>558</v>
      </c>
    </row>
    <row r="234" spans="1:11" ht="12.75" customHeight="1" outlineLevel="1" thickBot="1" x14ac:dyDescent="0.25">
      <c r="A234" s="12" t="s">
        <v>559</v>
      </c>
      <c r="C234" s="6" t="s">
        <v>558</v>
      </c>
      <c r="E234" s="8" t="s">
        <v>411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</row>
    <row r="235" spans="1:11" ht="12.75" customHeight="1" outlineLevel="2" thickTop="1" x14ac:dyDescent="0.2">
      <c r="A235" s="12" t="s">
        <v>11</v>
      </c>
      <c r="C235" s="6" t="s">
        <v>560</v>
      </c>
    </row>
    <row r="236" spans="1:11" ht="12.75" customHeight="1" outlineLevel="1" thickBot="1" x14ac:dyDescent="0.25">
      <c r="A236" s="12" t="s">
        <v>561</v>
      </c>
      <c r="C236" s="6" t="s">
        <v>560</v>
      </c>
      <c r="E236" s="8" t="s">
        <v>562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</row>
    <row r="237" spans="1:11" ht="12.75" customHeight="1" outlineLevel="2" thickTop="1" x14ac:dyDescent="0.2">
      <c r="A237" s="12" t="s">
        <v>11</v>
      </c>
      <c r="C237" s="6" t="s">
        <v>563</v>
      </c>
    </row>
    <row r="238" spans="1:11" ht="12.75" customHeight="1" outlineLevel="1" thickBot="1" x14ac:dyDescent="0.25">
      <c r="A238" s="12" t="s">
        <v>564</v>
      </c>
      <c r="C238" s="6" t="s">
        <v>563</v>
      </c>
      <c r="E238" s="8" t="s">
        <v>565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</row>
    <row r="239" spans="1:11" ht="12.75" customHeight="1" thickTop="1" thickBot="1" x14ac:dyDescent="0.25">
      <c r="A239" s="12" t="s">
        <v>566</v>
      </c>
      <c r="C239" s="10" t="s">
        <v>567</v>
      </c>
      <c r="F239" s="9">
        <v>1.0017174645327032E-8</v>
      </c>
      <c r="G239" s="9">
        <v>0</v>
      </c>
      <c r="H239" s="9">
        <v>1.094849721994251E-8</v>
      </c>
      <c r="I239" s="9">
        <v>-4.3655745685100555E-11</v>
      </c>
      <c r="J239" s="9">
        <v>3.497916623018682E-9</v>
      </c>
      <c r="K239" s="9">
        <v>2.5966073735617101E-10</v>
      </c>
    </row>
    <row r="240" spans="1:11" ht="12.75" customHeight="1" thickTop="1" x14ac:dyDescent="0.2"/>
  </sheetData>
  <phoneticPr fontId="0" type="noConversion"/>
  <printOptions gridLines="1"/>
  <pageMargins left="0.78740157480314965" right="0.78740157480314965" top="1.1811023622047245" bottom="0.78740157480314965" header="0.39370078740157483" footer="0.39370078740157483"/>
  <pageSetup paperSize="9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0"/>
  <sheetViews>
    <sheetView tabSelected="1" topLeftCell="A48" zoomScale="80" zoomScaleNormal="80" zoomScaleSheetLayoutView="88" workbookViewId="0">
      <selection activeCell="D54" sqref="D54"/>
    </sheetView>
  </sheetViews>
  <sheetFormatPr defaultColWidth="9.28515625" defaultRowHeight="21" customHeight="1" x14ac:dyDescent="0.2"/>
  <cols>
    <col min="1" max="1" width="45.28515625" style="27" customWidth="1"/>
    <col min="2" max="2" width="7.7109375" style="27" customWidth="1"/>
    <col min="3" max="3" width="1.28515625" style="27" customWidth="1"/>
    <col min="4" max="4" width="16.7109375" style="27" customWidth="1"/>
    <col min="5" max="5" width="1.7109375" style="27" customWidth="1"/>
    <col min="6" max="6" width="16.7109375" style="27" customWidth="1"/>
    <col min="7" max="7" width="0.42578125" style="27" customWidth="1"/>
    <col min="8" max="10" width="9.28515625" style="27"/>
    <col min="11" max="11" width="19.5703125" style="27" customWidth="1"/>
    <col min="12" max="12" width="23" style="27" customWidth="1"/>
    <col min="13" max="16384" width="9.28515625" style="27"/>
  </cols>
  <sheetData>
    <row r="1" spans="1:12" ht="21" customHeight="1" x14ac:dyDescent="0.2">
      <c r="A1" s="117" t="s">
        <v>645</v>
      </c>
      <c r="B1" s="117"/>
      <c r="C1" s="117"/>
      <c r="D1" s="117"/>
      <c r="E1" s="117"/>
      <c r="F1" s="117"/>
    </row>
    <row r="2" spans="1:12" ht="21" customHeight="1" x14ac:dyDescent="0.2">
      <c r="A2" s="117" t="s">
        <v>568</v>
      </c>
      <c r="B2" s="117"/>
      <c r="C2" s="117"/>
      <c r="D2" s="117"/>
      <c r="E2" s="117"/>
      <c r="F2" s="117"/>
    </row>
    <row r="3" spans="1:12" ht="21" customHeight="1" x14ac:dyDescent="0.2">
      <c r="A3" s="117" t="s">
        <v>703</v>
      </c>
      <c r="B3" s="117"/>
      <c r="C3" s="117"/>
      <c r="D3" s="117"/>
      <c r="E3" s="117"/>
      <c r="F3" s="117"/>
    </row>
    <row r="4" spans="1:12" ht="21" customHeight="1" x14ac:dyDescent="0.2">
      <c r="A4" s="118" t="s">
        <v>569</v>
      </c>
      <c r="B4" s="118"/>
      <c r="C4" s="118"/>
      <c r="D4" s="118"/>
      <c r="E4" s="118"/>
      <c r="F4" s="118"/>
    </row>
    <row r="5" spans="1:12" ht="9" customHeight="1" x14ac:dyDescent="0.2"/>
    <row r="6" spans="1:12" ht="20.65" customHeight="1" x14ac:dyDescent="0.2">
      <c r="B6" s="28" t="s">
        <v>570</v>
      </c>
      <c r="D6" s="28" t="s">
        <v>642</v>
      </c>
      <c r="F6" s="28" t="s">
        <v>642</v>
      </c>
    </row>
    <row r="7" spans="1:12" ht="21" customHeight="1" x14ac:dyDescent="0.2">
      <c r="A7" s="29"/>
      <c r="B7" s="28"/>
      <c r="C7" s="28"/>
      <c r="D7" s="28" t="s">
        <v>704</v>
      </c>
      <c r="F7" s="28" t="s">
        <v>571</v>
      </c>
    </row>
    <row r="8" spans="1:12" ht="21" customHeight="1" x14ac:dyDescent="0.2">
      <c r="A8" s="29"/>
      <c r="B8" s="28"/>
      <c r="C8" s="28"/>
      <c r="D8" s="28">
        <v>2025</v>
      </c>
      <c r="E8" s="28"/>
      <c r="F8" s="28">
        <v>2024</v>
      </c>
    </row>
    <row r="9" spans="1:12" ht="21" customHeight="1" x14ac:dyDescent="0.2">
      <c r="A9" s="29"/>
      <c r="B9" s="28"/>
      <c r="C9" s="28"/>
      <c r="D9" s="28" t="s">
        <v>572</v>
      </c>
      <c r="E9" s="30"/>
      <c r="F9" s="30"/>
    </row>
    <row r="10" spans="1:12" ht="21" customHeight="1" x14ac:dyDescent="0.2">
      <c r="A10" s="31" t="s">
        <v>573</v>
      </c>
      <c r="B10" s="32"/>
      <c r="C10" s="32"/>
      <c r="D10" s="33"/>
      <c r="E10" s="33"/>
      <c r="F10" s="33"/>
    </row>
    <row r="11" spans="1:12" ht="21" customHeight="1" x14ac:dyDescent="0.2">
      <c r="A11" s="27" t="s">
        <v>574</v>
      </c>
      <c r="B11" s="33"/>
      <c r="C11" s="33"/>
      <c r="D11" s="33"/>
      <c r="E11" s="33"/>
      <c r="F11" s="33"/>
    </row>
    <row r="12" spans="1:12" ht="21" customHeight="1" x14ac:dyDescent="0.2">
      <c r="A12" s="34" t="s">
        <v>575</v>
      </c>
      <c r="B12" s="35">
        <v>5</v>
      </c>
      <c r="C12" s="35"/>
      <c r="D12" s="17">
        <v>712062551</v>
      </c>
      <c r="E12" s="33"/>
      <c r="F12" s="18">
        <v>562818650</v>
      </c>
      <c r="K12" s="13"/>
      <c r="L12" s="36"/>
    </row>
    <row r="13" spans="1:12" ht="21" customHeight="1" x14ac:dyDescent="0.2">
      <c r="A13" s="34" t="s">
        <v>576</v>
      </c>
      <c r="B13" s="35">
        <v>6</v>
      </c>
      <c r="C13" s="35"/>
      <c r="D13" s="17">
        <f>390856824-6000000</f>
        <v>384856824</v>
      </c>
      <c r="E13" s="37"/>
      <c r="F13" s="18">
        <v>375727914</v>
      </c>
      <c r="K13" s="13"/>
      <c r="L13" s="36"/>
    </row>
    <row r="14" spans="1:12" ht="21" customHeight="1" x14ac:dyDescent="0.2">
      <c r="A14" s="34" t="s">
        <v>577</v>
      </c>
      <c r="B14" s="35">
        <v>7</v>
      </c>
      <c r="C14" s="35"/>
      <c r="D14" s="17">
        <v>310836551</v>
      </c>
      <c r="E14" s="37"/>
      <c r="F14" s="18">
        <v>343400518</v>
      </c>
      <c r="K14" s="13"/>
      <c r="L14" s="36"/>
    </row>
    <row r="15" spans="1:12" ht="21" customHeight="1" x14ac:dyDescent="0.2">
      <c r="A15" s="34" t="s">
        <v>578</v>
      </c>
      <c r="B15" s="35"/>
      <c r="C15" s="35"/>
      <c r="D15" s="17">
        <v>1416007</v>
      </c>
      <c r="E15" s="37"/>
      <c r="F15" s="18">
        <v>2155678</v>
      </c>
      <c r="K15" s="13"/>
      <c r="L15" s="36"/>
    </row>
    <row r="16" spans="1:12" ht="21" customHeight="1" x14ac:dyDescent="0.2">
      <c r="A16" s="38" t="s">
        <v>579</v>
      </c>
      <c r="B16" s="35"/>
      <c r="C16" s="35"/>
      <c r="D16" s="19">
        <f>SUM(D12:D15)</f>
        <v>1409171933</v>
      </c>
      <c r="E16" s="33"/>
      <c r="F16" s="19">
        <f>SUM(F12:F15)</f>
        <v>1284102760</v>
      </c>
    </row>
    <row r="17" spans="1:12" ht="21" customHeight="1" x14ac:dyDescent="0.2">
      <c r="B17" s="33"/>
      <c r="C17" s="33"/>
      <c r="D17" s="39"/>
      <c r="E17" s="33"/>
      <c r="F17" s="39"/>
    </row>
    <row r="18" spans="1:12" ht="21" customHeight="1" x14ac:dyDescent="0.2">
      <c r="A18" s="27" t="s">
        <v>580</v>
      </c>
      <c r="B18" s="35"/>
      <c r="C18" s="35"/>
      <c r="D18" s="39"/>
      <c r="E18" s="33"/>
      <c r="F18" s="39"/>
    </row>
    <row r="19" spans="1:12" ht="21" customHeight="1" x14ac:dyDescent="0.2">
      <c r="A19" s="34" t="s">
        <v>686</v>
      </c>
      <c r="B19" s="35">
        <v>8</v>
      </c>
      <c r="C19" s="35"/>
      <c r="D19" s="17">
        <f>2603013+6000000</f>
        <v>8603013</v>
      </c>
      <c r="E19" s="37"/>
      <c r="F19" s="20" t="s">
        <v>621</v>
      </c>
      <c r="K19" s="13"/>
      <c r="L19" s="36"/>
    </row>
    <row r="20" spans="1:12" ht="21" customHeight="1" x14ac:dyDescent="0.2">
      <c r="A20" s="34" t="s">
        <v>581</v>
      </c>
      <c r="B20" s="35">
        <v>9</v>
      </c>
      <c r="C20" s="35"/>
      <c r="D20" s="17">
        <v>4915720</v>
      </c>
      <c r="E20" s="33"/>
      <c r="F20" s="18">
        <v>4136282</v>
      </c>
      <c r="K20" s="13"/>
      <c r="L20" s="36"/>
    </row>
    <row r="21" spans="1:12" ht="21" customHeight="1" x14ac:dyDescent="0.2">
      <c r="A21" s="34" t="s">
        <v>582</v>
      </c>
      <c r="B21" s="35"/>
      <c r="C21" s="35"/>
      <c r="D21" s="17">
        <v>2320906</v>
      </c>
      <c r="E21" s="33"/>
      <c r="F21" s="18">
        <v>2320906</v>
      </c>
      <c r="K21" s="13"/>
      <c r="L21" s="36"/>
    </row>
    <row r="22" spans="1:12" ht="21" customHeight="1" x14ac:dyDescent="0.2">
      <c r="A22" s="34" t="s">
        <v>583</v>
      </c>
      <c r="B22" s="35">
        <v>9</v>
      </c>
      <c r="C22" s="35"/>
      <c r="D22" s="17">
        <v>457024260</v>
      </c>
      <c r="E22" s="33"/>
      <c r="F22" s="18">
        <v>469677805</v>
      </c>
      <c r="K22" s="13"/>
      <c r="L22" s="36"/>
    </row>
    <row r="23" spans="1:12" ht="21" customHeight="1" x14ac:dyDescent="0.2">
      <c r="A23" s="34" t="s">
        <v>584</v>
      </c>
      <c r="B23" s="35"/>
      <c r="C23" s="35"/>
      <c r="D23" s="17">
        <v>5616998</v>
      </c>
      <c r="E23" s="33"/>
      <c r="F23" s="18">
        <v>6656805</v>
      </c>
      <c r="K23" s="13"/>
      <c r="L23" s="36"/>
    </row>
    <row r="24" spans="1:12" ht="21" customHeight="1" x14ac:dyDescent="0.2">
      <c r="A24" s="34" t="s">
        <v>585</v>
      </c>
      <c r="B24" s="35"/>
      <c r="C24" s="35"/>
      <c r="D24" s="17">
        <v>22587662</v>
      </c>
      <c r="E24" s="33"/>
      <c r="F24" s="18">
        <v>18951260</v>
      </c>
      <c r="K24" s="13"/>
      <c r="L24" s="36"/>
    </row>
    <row r="25" spans="1:12" ht="21" customHeight="1" x14ac:dyDescent="0.2">
      <c r="A25" s="34" t="s">
        <v>586</v>
      </c>
      <c r="B25" s="35"/>
      <c r="C25" s="35"/>
      <c r="D25" s="17">
        <v>29666464</v>
      </c>
      <c r="E25" s="33"/>
      <c r="F25" s="18">
        <v>27785022</v>
      </c>
      <c r="K25" s="13"/>
      <c r="L25" s="36"/>
    </row>
    <row r="26" spans="1:12" ht="21" customHeight="1" x14ac:dyDescent="0.2">
      <c r="A26" s="34" t="s">
        <v>587</v>
      </c>
      <c r="B26" s="35"/>
      <c r="C26" s="35"/>
      <c r="D26" s="17">
        <v>29400</v>
      </c>
      <c r="E26" s="33"/>
      <c r="F26" s="18">
        <v>47828</v>
      </c>
      <c r="K26" s="13"/>
      <c r="L26" s="36"/>
    </row>
    <row r="27" spans="1:12" ht="21" customHeight="1" x14ac:dyDescent="0.2">
      <c r="A27" s="38" t="s">
        <v>588</v>
      </c>
      <c r="B27" s="35"/>
      <c r="C27" s="35"/>
      <c r="D27" s="19">
        <f>SUM(D19:D26)</f>
        <v>530764423</v>
      </c>
      <c r="E27" s="33"/>
      <c r="F27" s="19">
        <f>SUM(F20:F26)</f>
        <v>529575908</v>
      </c>
    </row>
    <row r="28" spans="1:12" ht="21" customHeight="1" thickBot="1" x14ac:dyDescent="0.25">
      <c r="A28" s="40" t="s">
        <v>589</v>
      </c>
      <c r="B28" s="41"/>
      <c r="C28" s="41"/>
      <c r="D28" s="42">
        <f>D16+D27</f>
        <v>1939936356</v>
      </c>
      <c r="E28" s="33"/>
      <c r="F28" s="42">
        <f>F16+F27</f>
        <v>1813678668</v>
      </c>
    </row>
    <row r="29" spans="1:12" ht="21" customHeight="1" thickTop="1" x14ac:dyDescent="0.2">
      <c r="B29" s="33"/>
      <c r="C29" s="33"/>
      <c r="D29" s="33"/>
      <c r="E29" s="33"/>
      <c r="F29" s="33"/>
    </row>
    <row r="30" spans="1:12" ht="21" customHeight="1" x14ac:dyDescent="0.2">
      <c r="B30" s="33"/>
      <c r="C30" s="33"/>
      <c r="D30" s="37"/>
      <c r="E30" s="33"/>
      <c r="F30" s="37"/>
    </row>
    <row r="31" spans="1:12" ht="21" customHeight="1" x14ac:dyDescent="0.2">
      <c r="B31" s="33"/>
      <c r="C31" s="33"/>
      <c r="D31" s="37"/>
      <c r="E31" s="33"/>
      <c r="F31" s="37"/>
    </row>
    <row r="32" spans="1:12" ht="21" customHeight="1" x14ac:dyDescent="0.2">
      <c r="B32" s="33"/>
      <c r="C32" s="33"/>
      <c r="D32" s="37"/>
      <c r="E32" s="33"/>
      <c r="F32" s="37"/>
    </row>
    <row r="33" spans="1:6" ht="21" customHeight="1" x14ac:dyDescent="0.2">
      <c r="B33" s="33"/>
      <c r="C33" s="33"/>
      <c r="D33" s="37"/>
      <c r="E33" s="33"/>
      <c r="F33" s="37"/>
    </row>
    <row r="34" spans="1:6" ht="21" customHeight="1" x14ac:dyDescent="0.2">
      <c r="B34" s="33"/>
      <c r="C34" s="33"/>
      <c r="D34" s="37"/>
      <c r="E34" s="33"/>
      <c r="F34" s="37"/>
    </row>
    <row r="35" spans="1:6" ht="21" customHeight="1" x14ac:dyDescent="0.2">
      <c r="B35" s="33"/>
      <c r="C35" s="33"/>
      <c r="D35" s="37"/>
      <c r="E35" s="33"/>
      <c r="F35" s="37"/>
    </row>
    <row r="36" spans="1:6" ht="21" customHeight="1" x14ac:dyDescent="0.2">
      <c r="B36" s="33"/>
      <c r="C36" s="33"/>
      <c r="D36" s="37"/>
      <c r="E36" s="33"/>
      <c r="F36" s="37"/>
    </row>
    <row r="37" spans="1:6" ht="21" customHeight="1" x14ac:dyDescent="0.2">
      <c r="B37" s="33"/>
      <c r="C37" s="33"/>
      <c r="D37" s="37"/>
      <c r="E37" s="33"/>
      <c r="F37" s="37"/>
    </row>
    <row r="39" spans="1:6" ht="21" customHeight="1" x14ac:dyDescent="0.2">
      <c r="B39" s="33"/>
      <c r="C39" s="33"/>
      <c r="D39" s="33"/>
      <c r="E39" s="33"/>
      <c r="F39" s="37"/>
    </row>
    <row r="40" spans="1:6" ht="21" customHeight="1" x14ac:dyDescent="0.2">
      <c r="A40" s="119" t="s">
        <v>643</v>
      </c>
      <c r="B40" s="119"/>
      <c r="C40" s="119"/>
      <c r="D40" s="119"/>
      <c r="E40" s="119"/>
      <c r="F40" s="119"/>
    </row>
    <row r="41" spans="1:6" ht="21" customHeight="1" x14ac:dyDescent="0.2">
      <c r="A41" s="117" t="s">
        <v>645</v>
      </c>
      <c r="B41" s="117"/>
      <c r="C41" s="117"/>
      <c r="D41" s="117"/>
      <c r="E41" s="117"/>
      <c r="F41" s="117"/>
    </row>
    <row r="42" spans="1:6" ht="21" customHeight="1" x14ac:dyDescent="0.2">
      <c r="A42" s="117" t="s">
        <v>590</v>
      </c>
      <c r="B42" s="117"/>
      <c r="C42" s="117"/>
      <c r="D42" s="117"/>
      <c r="E42" s="117"/>
      <c r="F42" s="117"/>
    </row>
    <row r="43" spans="1:6" ht="21" customHeight="1" x14ac:dyDescent="0.2">
      <c r="A43" s="117" t="s">
        <v>703</v>
      </c>
      <c r="B43" s="117"/>
      <c r="C43" s="117"/>
      <c r="D43" s="117"/>
      <c r="E43" s="117"/>
      <c r="F43" s="117"/>
    </row>
    <row r="44" spans="1:6" ht="21" customHeight="1" x14ac:dyDescent="0.2">
      <c r="A44" s="118" t="s">
        <v>569</v>
      </c>
      <c r="B44" s="118"/>
      <c r="C44" s="118"/>
      <c r="D44" s="118"/>
      <c r="E44" s="118"/>
      <c r="F44" s="118"/>
    </row>
    <row r="45" spans="1:6" ht="9.6" customHeight="1" x14ac:dyDescent="0.2"/>
    <row r="46" spans="1:6" ht="21" customHeight="1" x14ac:dyDescent="0.2">
      <c r="B46" s="28" t="s">
        <v>570</v>
      </c>
      <c r="D46" s="28" t="s">
        <v>642</v>
      </c>
      <c r="F46" s="28" t="s">
        <v>642</v>
      </c>
    </row>
    <row r="47" spans="1:6" ht="21" customHeight="1" x14ac:dyDescent="0.2">
      <c r="A47" s="29"/>
      <c r="B47" s="28"/>
      <c r="C47" s="28"/>
      <c r="D47" s="28" t="s">
        <v>704</v>
      </c>
      <c r="F47" s="28" t="s">
        <v>571</v>
      </c>
    </row>
    <row r="48" spans="1:6" ht="21" customHeight="1" x14ac:dyDescent="0.2">
      <c r="A48" s="29"/>
      <c r="B48" s="28"/>
      <c r="C48" s="28"/>
      <c r="D48" s="28">
        <v>2025</v>
      </c>
      <c r="E48" s="28"/>
      <c r="F48" s="28">
        <v>2024</v>
      </c>
    </row>
    <row r="49" spans="1:6" ht="21" customHeight="1" x14ac:dyDescent="0.2">
      <c r="A49" s="29"/>
      <c r="B49" s="28"/>
      <c r="C49" s="28"/>
      <c r="D49" s="28" t="s">
        <v>572</v>
      </c>
      <c r="E49" s="30"/>
      <c r="F49" s="30"/>
    </row>
    <row r="50" spans="1:6" ht="21" customHeight="1" x14ac:dyDescent="0.2">
      <c r="A50" s="31" t="s">
        <v>591</v>
      </c>
      <c r="B50" s="28"/>
      <c r="C50" s="28"/>
    </row>
    <row r="51" spans="1:6" ht="21" customHeight="1" x14ac:dyDescent="0.2">
      <c r="A51" s="27" t="s">
        <v>592</v>
      </c>
      <c r="B51" s="33"/>
      <c r="C51" s="33"/>
      <c r="D51" s="33"/>
      <c r="E51" s="33"/>
      <c r="F51" s="37"/>
    </row>
    <row r="52" spans="1:6" ht="21" customHeight="1" x14ac:dyDescent="0.2">
      <c r="A52" s="34" t="s">
        <v>593</v>
      </c>
      <c r="B52" s="35">
        <v>10</v>
      </c>
      <c r="C52" s="35"/>
      <c r="D52" s="39">
        <v>425048646</v>
      </c>
      <c r="E52" s="33"/>
      <c r="F52" s="43">
        <v>429341767</v>
      </c>
    </row>
    <row r="53" spans="1:6" ht="21" customHeight="1" x14ac:dyDescent="0.2">
      <c r="A53" s="34" t="s">
        <v>594</v>
      </c>
      <c r="B53" s="35"/>
      <c r="C53" s="35"/>
      <c r="D53" s="39">
        <v>3636262</v>
      </c>
      <c r="E53" s="33"/>
      <c r="F53" s="43">
        <v>3596476</v>
      </c>
    </row>
    <row r="54" spans="1:6" ht="21" customHeight="1" x14ac:dyDescent="0.2">
      <c r="A54" s="34" t="s">
        <v>595</v>
      </c>
      <c r="B54" s="35"/>
      <c r="C54" s="35"/>
      <c r="D54" s="39">
        <v>14246930</v>
      </c>
      <c r="E54" s="33"/>
      <c r="F54" s="43">
        <v>21698604</v>
      </c>
    </row>
    <row r="55" spans="1:6" ht="21" customHeight="1" x14ac:dyDescent="0.2">
      <c r="A55" s="38" t="s">
        <v>596</v>
      </c>
      <c r="B55" s="35"/>
      <c r="C55" s="35"/>
      <c r="D55" s="44">
        <f>SUM(D52:D54)</f>
        <v>442931838</v>
      </c>
      <c r="E55" s="33"/>
      <c r="F55" s="44">
        <f>SUM(F52:F54)</f>
        <v>454636847</v>
      </c>
    </row>
    <row r="56" spans="1:6" ht="21" customHeight="1" x14ac:dyDescent="0.2">
      <c r="A56" s="38"/>
      <c r="B56" s="35"/>
      <c r="C56" s="35"/>
      <c r="D56" s="35"/>
      <c r="E56" s="33"/>
      <c r="F56" s="35"/>
    </row>
    <row r="57" spans="1:6" ht="21" customHeight="1" x14ac:dyDescent="0.2">
      <c r="A57" s="27" t="s">
        <v>597</v>
      </c>
      <c r="B57" s="33"/>
      <c r="C57" s="33"/>
      <c r="D57" s="33"/>
      <c r="E57" s="33"/>
      <c r="F57" s="33"/>
    </row>
    <row r="58" spans="1:6" ht="21" customHeight="1" x14ac:dyDescent="0.2">
      <c r="A58" s="34" t="s">
        <v>598</v>
      </c>
      <c r="B58" s="35"/>
      <c r="C58" s="35"/>
      <c r="D58" s="39">
        <f>2343299-1</f>
        <v>2343298</v>
      </c>
      <c r="E58" s="33"/>
      <c r="F58" s="43">
        <v>3529808</v>
      </c>
    </row>
    <row r="59" spans="1:6" ht="21" customHeight="1" x14ac:dyDescent="0.2">
      <c r="A59" s="34" t="s">
        <v>599</v>
      </c>
      <c r="B59" s="35">
        <v>11</v>
      </c>
      <c r="C59" s="35"/>
      <c r="D59" s="45">
        <v>144821578</v>
      </c>
      <c r="E59" s="33"/>
      <c r="F59" s="43">
        <v>134958253</v>
      </c>
    </row>
    <row r="60" spans="1:6" ht="21" customHeight="1" x14ac:dyDescent="0.2">
      <c r="A60" s="38" t="s">
        <v>600</v>
      </c>
      <c r="B60" s="35"/>
      <c r="C60" s="35"/>
      <c r="D60" s="44">
        <f>SUM(D58:D59)</f>
        <v>147164876</v>
      </c>
      <c r="E60" s="33"/>
      <c r="F60" s="44">
        <f>SUM(F58:F59)</f>
        <v>138488061</v>
      </c>
    </row>
    <row r="61" spans="1:6" ht="21" customHeight="1" x14ac:dyDescent="0.2">
      <c r="A61" s="46" t="s">
        <v>601</v>
      </c>
      <c r="B61" s="35"/>
      <c r="C61" s="35"/>
      <c r="D61" s="44">
        <f>SUM(D60,D55)</f>
        <v>590096714</v>
      </c>
      <c r="E61" s="33"/>
      <c r="F61" s="44">
        <f>SUM(F60,F55)</f>
        <v>593124908</v>
      </c>
    </row>
    <row r="62" spans="1:6" ht="21" customHeight="1" x14ac:dyDescent="0.2">
      <c r="A62" s="38"/>
      <c r="B62" s="35"/>
      <c r="C62" s="35"/>
      <c r="D62" s="35"/>
      <c r="E62" s="33"/>
      <c r="F62" s="35"/>
    </row>
    <row r="63" spans="1:6" ht="21" customHeight="1" x14ac:dyDescent="0.2">
      <c r="A63" s="27" t="s">
        <v>602</v>
      </c>
      <c r="B63" s="35"/>
      <c r="C63" s="35"/>
      <c r="D63" s="35"/>
      <c r="E63" s="33"/>
      <c r="F63" s="35"/>
    </row>
    <row r="64" spans="1:6" ht="21" customHeight="1" x14ac:dyDescent="0.2">
      <c r="A64" s="27" t="s">
        <v>603</v>
      </c>
      <c r="B64" s="35"/>
      <c r="C64" s="35"/>
      <c r="D64" s="35"/>
      <c r="E64" s="33"/>
      <c r="F64" s="35"/>
    </row>
    <row r="65" spans="1:6" ht="21" customHeight="1" x14ac:dyDescent="0.2">
      <c r="A65" s="34" t="s">
        <v>604</v>
      </c>
      <c r="B65" s="33"/>
      <c r="C65" s="35"/>
      <c r="D65" s="35"/>
      <c r="E65" s="33"/>
      <c r="F65" s="35"/>
    </row>
    <row r="66" spans="1:6" ht="21" customHeight="1" thickBot="1" x14ac:dyDescent="0.25">
      <c r="A66" s="47" t="s">
        <v>605</v>
      </c>
      <c r="B66" s="33"/>
      <c r="C66" s="21"/>
      <c r="D66" s="48">
        <v>107625000</v>
      </c>
      <c r="E66" s="33"/>
      <c r="F66" s="49">
        <v>107625000</v>
      </c>
    </row>
    <row r="67" spans="1:6" ht="21" customHeight="1" thickTop="1" x14ac:dyDescent="0.2">
      <c r="A67" s="34" t="s">
        <v>606</v>
      </c>
      <c r="B67" s="50"/>
      <c r="C67" s="50"/>
      <c r="D67" s="50"/>
      <c r="E67" s="33"/>
      <c r="F67" s="50"/>
    </row>
    <row r="68" spans="1:6" ht="21" customHeight="1" x14ac:dyDescent="0.2">
      <c r="A68" s="47" t="s">
        <v>607</v>
      </c>
      <c r="B68" s="35"/>
      <c r="C68" s="50"/>
      <c r="D68" s="33"/>
      <c r="E68" s="33"/>
      <c r="F68" s="33"/>
    </row>
    <row r="69" spans="1:6" ht="21" customHeight="1" x14ac:dyDescent="0.2">
      <c r="A69" s="38" t="s">
        <v>608</v>
      </c>
      <c r="B69" s="50"/>
      <c r="C69" s="50"/>
      <c r="D69" s="39">
        <v>107625000</v>
      </c>
      <c r="E69" s="33"/>
      <c r="F69" s="43">
        <v>107625000</v>
      </c>
    </row>
    <row r="70" spans="1:6" ht="21" customHeight="1" x14ac:dyDescent="0.2">
      <c r="A70" s="34" t="s">
        <v>609</v>
      </c>
      <c r="B70" s="50"/>
      <c r="C70" s="50"/>
      <c r="D70" s="39">
        <v>171075000</v>
      </c>
      <c r="E70" s="33"/>
      <c r="F70" s="43">
        <v>171075000</v>
      </c>
    </row>
    <row r="71" spans="1:6" ht="21" customHeight="1" x14ac:dyDescent="0.2">
      <c r="A71" s="27" t="s">
        <v>610</v>
      </c>
      <c r="B71" s="50"/>
      <c r="C71" s="50"/>
      <c r="D71" s="43"/>
      <c r="E71" s="33"/>
      <c r="F71" s="43"/>
    </row>
    <row r="72" spans="1:6" ht="21" customHeight="1" x14ac:dyDescent="0.2">
      <c r="A72" s="34" t="s">
        <v>611</v>
      </c>
      <c r="B72" s="50"/>
      <c r="C72" s="50"/>
      <c r="D72" s="43"/>
      <c r="E72" s="33"/>
      <c r="F72" s="43"/>
    </row>
    <row r="73" spans="1:6" ht="21" customHeight="1" x14ac:dyDescent="0.2">
      <c r="A73" s="34" t="s">
        <v>612</v>
      </c>
      <c r="B73" s="50"/>
      <c r="C73" s="50"/>
      <c r="D73" s="39">
        <v>26906250</v>
      </c>
      <c r="E73" s="33"/>
      <c r="F73" s="43">
        <v>26906250</v>
      </c>
    </row>
    <row r="74" spans="1:6" ht="21" customHeight="1" x14ac:dyDescent="0.2">
      <c r="A74" s="34" t="s">
        <v>613</v>
      </c>
      <c r="B74" s="33"/>
      <c r="C74" s="33"/>
      <c r="D74" s="45">
        <v>1044233392</v>
      </c>
      <c r="E74" s="22"/>
      <c r="F74" s="23">
        <v>914947510</v>
      </c>
    </row>
    <row r="75" spans="1:6" ht="21" customHeight="1" x14ac:dyDescent="0.2">
      <c r="A75" s="46" t="s">
        <v>614</v>
      </c>
      <c r="B75" s="50"/>
      <c r="C75" s="50"/>
      <c r="D75" s="51">
        <f>SUM(D68:D74)</f>
        <v>1349839642</v>
      </c>
      <c r="E75" s="33"/>
      <c r="F75" s="51">
        <f>SUM(F68:F74)</f>
        <v>1220553760</v>
      </c>
    </row>
    <row r="76" spans="1:6" ht="21" customHeight="1" thickBot="1" x14ac:dyDescent="0.25">
      <c r="A76" s="40" t="s">
        <v>615</v>
      </c>
      <c r="B76" s="41"/>
      <c r="C76" s="41"/>
      <c r="D76" s="52">
        <f>D61+D75</f>
        <v>1939936356</v>
      </c>
      <c r="E76" s="33"/>
      <c r="F76" s="52">
        <f>F61+F75</f>
        <v>1813678668</v>
      </c>
    </row>
    <row r="77" spans="1:6" ht="21" customHeight="1" thickTop="1" x14ac:dyDescent="0.2">
      <c r="A77" s="40"/>
      <c r="B77" s="41"/>
      <c r="C77" s="41"/>
      <c r="D77" s="37"/>
      <c r="E77" s="33"/>
      <c r="F77" s="37"/>
    </row>
    <row r="79" spans="1:6" ht="22.9" customHeight="1" x14ac:dyDescent="0.2">
      <c r="A79" s="40"/>
      <c r="B79" s="53"/>
      <c r="C79" s="53"/>
      <c r="D79" s="54"/>
      <c r="F79" s="54"/>
    </row>
    <row r="80" spans="1:6" ht="21" customHeight="1" x14ac:dyDescent="0.2">
      <c r="A80" s="119" t="s">
        <v>643</v>
      </c>
      <c r="B80" s="119"/>
      <c r="C80" s="119"/>
      <c r="D80" s="119"/>
      <c r="E80" s="119"/>
      <c r="F80" s="119"/>
    </row>
  </sheetData>
  <mergeCells count="10">
    <mergeCell ref="A1:F1"/>
    <mergeCell ref="A2:F2"/>
    <mergeCell ref="A3:F3"/>
    <mergeCell ref="A4:F4"/>
    <mergeCell ref="A40:F40"/>
    <mergeCell ref="A41:F41"/>
    <mergeCell ref="A42:F42"/>
    <mergeCell ref="A43:F43"/>
    <mergeCell ref="A44:F44"/>
    <mergeCell ref="A80:F80"/>
  </mergeCells>
  <pageMargins left="1" right="0.3" top="1" bottom="0.5" header="0.6" footer="0.3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0"/>
  <sheetViews>
    <sheetView topLeftCell="A59" zoomScale="70" zoomScaleNormal="70" zoomScaleSheetLayoutView="89" workbookViewId="0">
      <selection activeCell="A77" sqref="A77"/>
    </sheetView>
  </sheetViews>
  <sheetFormatPr defaultColWidth="9.28515625" defaultRowHeight="21" customHeight="1" x14ac:dyDescent="0.2"/>
  <cols>
    <col min="1" max="1" width="51.7109375" style="27" customWidth="1"/>
    <col min="2" max="2" width="6.5703125" style="60" customWidth="1"/>
    <col min="3" max="3" width="14.5703125" style="27" customWidth="1"/>
    <col min="4" max="4" width="1" style="27" customWidth="1"/>
    <col min="5" max="5" width="14.7109375" style="27" customWidth="1"/>
    <col min="6" max="6" width="0.42578125" style="27" customWidth="1"/>
    <col min="7" max="7" width="22.7109375" style="27" customWidth="1"/>
    <col min="8" max="9" width="9.28515625" style="27"/>
    <col min="10" max="10" width="14.28515625" style="27" bestFit="1" customWidth="1"/>
    <col min="11" max="16384" width="9.28515625" style="27"/>
  </cols>
  <sheetData>
    <row r="1" spans="1:10" ht="21" customHeight="1" x14ac:dyDescent="0.2">
      <c r="A1" s="117" t="s">
        <v>645</v>
      </c>
      <c r="B1" s="117"/>
      <c r="C1" s="117"/>
      <c r="D1" s="117"/>
      <c r="E1" s="117"/>
    </row>
    <row r="2" spans="1:10" ht="21" customHeight="1" x14ac:dyDescent="0.2">
      <c r="A2" s="117" t="s">
        <v>644</v>
      </c>
      <c r="B2" s="117"/>
      <c r="C2" s="117"/>
      <c r="D2" s="117"/>
      <c r="E2" s="117"/>
    </row>
    <row r="3" spans="1:10" ht="21" customHeight="1" x14ac:dyDescent="0.2">
      <c r="A3" s="120" t="s">
        <v>701</v>
      </c>
      <c r="B3" s="120"/>
      <c r="C3" s="120"/>
      <c r="D3" s="120"/>
      <c r="E3" s="120"/>
    </row>
    <row r="4" spans="1:10" ht="21" customHeight="1" x14ac:dyDescent="0.2">
      <c r="A4" s="120" t="s">
        <v>616</v>
      </c>
      <c r="B4" s="120"/>
      <c r="C4" s="120"/>
      <c r="D4" s="120"/>
      <c r="E4" s="120"/>
    </row>
    <row r="5" spans="1:10" ht="21" customHeight="1" x14ac:dyDescent="0.2">
      <c r="A5" s="118" t="s">
        <v>569</v>
      </c>
      <c r="B5" s="118"/>
      <c r="C5" s="118"/>
      <c r="D5" s="118"/>
      <c r="E5" s="118"/>
    </row>
    <row r="6" spans="1:10" ht="9" customHeight="1" x14ac:dyDescent="0.2">
      <c r="B6" s="27"/>
      <c r="E6" s="36"/>
    </row>
    <row r="7" spans="1:10" ht="21" customHeight="1" x14ac:dyDescent="0.2">
      <c r="B7" s="55" t="s">
        <v>570</v>
      </c>
      <c r="C7" s="28">
        <v>2025</v>
      </c>
      <c r="D7" s="29"/>
      <c r="E7" s="28">
        <v>2024</v>
      </c>
    </row>
    <row r="8" spans="1:10" ht="21" customHeight="1" x14ac:dyDescent="0.2">
      <c r="A8" s="27" t="s">
        <v>659</v>
      </c>
      <c r="B8" s="55"/>
      <c r="C8" s="31"/>
      <c r="E8" s="31"/>
      <c r="G8" s="56"/>
      <c r="H8" s="33"/>
      <c r="I8" s="56"/>
      <c r="J8" s="56"/>
    </row>
    <row r="9" spans="1:10" ht="21" customHeight="1" x14ac:dyDescent="0.2">
      <c r="A9" s="29" t="s">
        <v>660</v>
      </c>
      <c r="B9" s="35">
        <v>12</v>
      </c>
      <c r="C9" s="57">
        <v>699549465</v>
      </c>
      <c r="D9" s="57"/>
      <c r="E9" s="57">
        <v>720311801</v>
      </c>
      <c r="G9" s="58"/>
      <c r="H9" s="59"/>
      <c r="I9" s="56"/>
    </row>
    <row r="10" spans="1:10" ht="21" customHeight="1" x14ac:dyDescent="0.2">
      <c r="A10" s="29" t="s">
        <v>661</v>
      </c>
      <c r="C10" s="57">
        <v>3663012</v>
      </c>
      <c r="D10" s="57"/>
      <c r="E10" s="57">
        <v>649627</v>
      </c>
      <c r="G10" s="58"/>
      <c r="H10" s="59"/>
      <c r="I10" s="56"/>
    </row>
    <row r="11" spans="1:10" ht="21" customHeight="1" x14ac:dyDescent="0.2">
      <c r="A11" s="34" t="s">
        <v>618</v>
      </c>
      <c r="C11" s="44">
        <f>SUM(C9:C10)</f>
        <v>703212477</v>
      </c>
      <c r="D11" s="61"/>
      <c r="E11" s="44">
        <f>SUM(E9:E10)</f>
        <v>720961428</v>
      </c>
      <c r="G11" s="56"/>
      <c r="H11" s="33"/>
      <c r="I11" s="56"/>
    </row>
    <row r="12" spans="1:10" ht="21" customHeight="1" x14ac:dyDescent="0.2">
      <c r="A12" s="33"/>
      <c r="C12" s="39"/>
      <c r="D12" s="61"/>
      <c r="E12" s="39"/>
      <c r="G12" s="56"/>
      <c r="H12" s="33"/>
      <c r="I12" s="56"/>
    </row>
    <row r="13" spans="1:10" ht="21" customHeight="1" x14ac:dyDescent="0.2">
      <c r="A13" s="27" t="s">
        <v>684</v>
      </c>
      <c r="C13" s="39"/>
      <c r="D13" s="61"/>
      <c r="E13" s="39"/>
      <c r="G13" s="56"/>
      <c r="H13" s="33"/>
      <c r="I13" s="56"/>
    </row>
    <row r="14" spans="1:10" ht="21" customHeight="1" x14ac:dyDescent="0.2">
      <c r="A14" s="29" t="s">
        <v>662</v>
      </c>
      <c r="C14" s="57">
        <v>509460030</v>
      </c>
      <c r="D14" s="57"/>
      <c r="E14" s="57">
        <v>552407079</v>
      </c>
      <c r="G14" s="58"/>
      <c r="H14" s="33"/>
      <c r="I14" s="56"/>
    </row>
    <row r="15" spans="1:10" ht="21" customHeight="1" x14ac:dyDescent="0.2">
      <c r="A15" s="29" t="s">
        <v>663</v>
      </c>
      <c r="C15" s="57">
        <v>96842025</v>
      </c>
      <c r="D15" s="57"/>
      <c r="E15" s="57">
        <v>95467493</v>
      </c>
      <c r="G15" s="62"/>
      <c r="H15" s="59"/>
      <c r="I15" s="56"/>
    </row>
    <row r="16" spans="1:10" ht="21" customHeight="1" x14ac:dyDescent="0.2">
      <c r="A16" s="29" t="s">
        <v>664</v>
      </c>
      <c r="C16" s="63">
        <f>30825765</f>
        <v>30825765</v>
      </c>
      <c r="D16" s="57"/>
      <c r="E16" s="63">
        <v>37949857</v>
      </c>
      <c r="G16" s="62"/>
      <c r="H16" s="59"/>
      <c r="I16" s="56"/>
    </row>
    <row r="17" spans="1:10" ht="21" customHeight="1" x14ac:dyDescent="0.2">
      <c r="A17" s="34" t="s">
        <v>619</v>
      </c>
      <c r="C17" s="45">
        <f>SUM(C13:C16)</f>
        <v>637127820</v>
      </c>
      <c r="D17" s="61"/>
      <c r="E17" s="45">
        <f>SUM(E13:E16)</f>
        <v>685824429</v>
      </c>
      <c r="G17" s="56"/>
      <c r="H17" s="33"/>
      <c r="I17" s="56"/>
    </row>
    <row r="18" spans="1:10" ht="21" customHeight="1" x14ac:dyDescent="0.2">
      <c r="A18" s="33"/>
      <c r="C18" s="39"/>
      <c r="D18" s="61"/>
      <c r="E18" s="39"/>
      <c r="G18" s="56"/>
      <c r="H18" s="33"/>
      <c r="I18" s="56"/>
    </row>
    <row r="19" spans="1:10" ht="21" customHeight="1" x14ac:dyDescent="0.2">
      <c r="A19" s="40" t="s">
        <v>665</v>
      </c>
      <c r="C19" s="39">
        <f>C11-C17</f>
        <v>66084657</v>
      </c>
      <c r="D19" s="61"/>
      <c r="E19" s="39">
        <f>E11-E17</f>
        <v>35136999</v>
      </c>
      <c r="G19" s="56"/>
      <c r="H19" s="33"/>
      <c r="I19" s="56"/>
    </row>
    <row r="20" spans="1:10" ht="21" customHeight="1" x14ac:dyDescent="0.2">
      <c r="A20" s="29" t="s">
        <v>620</v>
      </c>
      <c r="C20" s="63">
        <v>-117463</v>
      </c>
      <c r="D20" s="57"/>
      <c r="E20" s="63">
        <v>-132235</v>
      </c>
      <c r="G20" s="56"/>
      <c r="H20" s="33"/>
      <c r="I20" s="56"/>
    </row>
    <row r="21" spans="1:10" ht="21" customHeight="1" x14ac:dyDescent="0.2">
      <c r="A21" s="40" t="s">
        <v>666</v>
      </c>
      <c r="C21" s="39">
        <f>SUM(C19:C20)</f>
        <v>65967194</v>
      </c>
      <c r="D21" s="61"/>
      <c r="E21" s="39">
        <f>SUM(E19:E20)</f>
        <v>35004764</v>
      </c>
      <c r="G21" s="56"/>
      <c r="H21" s="33"/>
      <c r="I21" s="56"/>
    </row>
    <row r="22" spans="1:10" ht="21" customHeight="1" x14ac:dyDescent="0.2">
      <c r="A22" s="29" t="s">
        <v>672</v>
      </c>
      <c r="B22" s="35">
        <v>13</v>
      </c>
      <c r="C22" s="63">
        <v>-13231244</v>
      </c>
      <c r="D22" s="57"/>
      <c r="E22" s="63">
        <v>-7214759</v>
      </c>
      <c r="G22" s="56"/>
      <c r="H22" s="59"/>
      <c r="I22" s="56"/>
    </row>
    <row r="23" spans="1:10" ht="21" customHeight="1" x14ac:dyDescent="0.2">
      <c r="A23" s="40" t="s">
        <v>667</v>
      </c>
      <c r="B23" s="55"/>
      <c r="C23" s="64">
        <f>SUM(C21:C22)</f>
        <v>52735950</v>
      </c>
      <c r="D23" s="61"/>
      <c r="E23" s="64">
        <f>SUM(E21:E22)</f>
        <v>27790005</v>
      </c>
      <c r="G23" s="58"/>
      <c r="H23" s="59"/>
      <c r="I23" s="56"/>
    </row>
    <row r="24" spans="1:10" ht="21" customHeight="1" x14ac:dyDescent="0.2">
      <c r="A24" s="27" t="s">
        <v>707</v>
      </c>
      <c r="B24" s="55"/>
      <c r="C24" s="39"/>
      <c r="D24" s="61"/>
      <c r="E24" s="39"/>
      <c r="G24" s="58"/>
      <c r="H24" s="59"/>
      <c r="I24" s="56"/>
    </row>
    <row r="25" spans="1:10" ht="21" customHeight="1" x14ac:dyDescent="0.2">
      <c r="A25" s="65" t="s">
        <v>668</v>
      </c>
      <c r="B25" s="55"/>
      <c r="C25" s="66">
        <v>0</v>
      </c>
      <c r="D25" s="61"/>
      <c r="E25" s="66">
        <v>0</v>
      </c>
      <c r="G25" s="35"/>
      <c r="H25" s="35"/>
      <c r="I25" s="56"/>
    </row>
    <row r="26" spans="1:10" ht="21" customHeight="1" thickBot="1" x14ac:dyDescent="0.25">
      <c r="A26" s="40" t="s">
        <v>669</v>
      </c>
      <c r="B26" s="55"/>
      <c r="C26" s="15">
        <f>C23+C25</f>
        <v>52735950</v>
      </c>
      <c r="D26" s="61"/>
      <c r="E26" s="15">
        <f>E23+E25</f>
        <v>27790005</v>
      </c>
      <c r="G26" s="56"/>
      <c r="H26" s="67"/>
      <c r="I26" s="68"/>
    </row>
    <row r="27" spans="1:10" ht="21" customHeight="1" thickTop="1" x14ac:dyDescent="0.2">
      <c r="A27" s="40"/>
      <c r="B27" s="55"/>
      <c r="C27" s="16"/>
      <c r="D27" s="61"/>
      <c r="E27" s="16"/>
      <c r="G27" s="56"/>
      <c r="H27" s="67"/>
      <c r="I27" s="68"/>
    </row>
    <row r="28" spans="1:10" ht="21" customHeight="1" x14ac:dyDescent="0.2">
      <c r="A28" s="69" t="s">
        <v>622</v>
      </c>
      <c r="B28" s="55"/>
      <c r="C28" s="39"/>
      <c r="D28" s="61"/>
      <c r="E28" s="39"/>
      <c r="G28" s="35"/>
      <c r="H28" s="35"/>
      <c r="I28" s="56"/>
    </row>
    <row r="29" spans="1:10" ht="21" customHeight="1" x14ac:dyDescent="0.2">
      <c r="A29" s="70" t="s">
        <v>670</v>
      </c>
      <c r="B29" s="71"/>
      <c r="C29" s="26">
        <f>+C26/C30</f>
        <v>0.48999721254355399</v>
      </c>
      <c r="D29" s="14"/>
      <c r="E29" s="72">
        <f>+E26/E30</f>
        <v>0.25821142857142859</v>
      </c>
      <c r="G29" s="56"/>
      <c r="H29" s="59"/>
      <c r="I29" s="56"/>
    </row>
    <row r="30" spans="1:10" ht="21" customHeight="1" x14ac:dyDescent="0.2">
      <c r="A30" s="70" t="s">
        <v>671</v>
      </c>
      <c r="B30" s="71"/>
      <c r="C30" s="57">
        <v>107625000</v>
      </c>
      <c r="D30" s="57"/>
      <c r="E30" s="57">
        <v>107625000</v>
      </c>
      <c r="G30" s="58"/>
      <c r="H30" s="59"/>
      <c r="I30" s="56"/>
    </row>
    <row r="31" spans="1:10" ht="21" customHeight="1" x14ac:dyDescent="0.2">
      <c r="B31" s="73"/>
      <c r="C31" s="54"/>
      <c r="D31" s="54"/>
      <c r="E31" s="54"/>
      <c r="G31" s="56"/>
      <c r="H31" s="33"/>
      <c r="I31" s="56"/>
      <c r="J31" s="74"/>
    </row>
    <row r="32" spans="1:10" ht="21" customHeight="1" x14ac:dyDescent="0.2">
      <c r="A32" s="33"/>
      <c r="B32" s="73"/>
      <c r="C32" s="54"/>
      <c r="D32" s="54"/>
      <c r="E32" s="54"/>
      <c r="G32" s="56"/>
      <c r="H32" s="33"/>
      <c r="I32" s="56"/>
      <c r="J32" s="74"/>
    </row>
    <row r="33" spans="1:10" ht="21" customHeight="1" x14ac:dyDescent="0.2">
      <c r="A33" s="33"/>
      <c r="B33" s="73"/>
      <c r="C33" s="54"/>
      <c r="D33" s="54"/>
      <c r="E33" s="54"/>
      <c r="G33" s="56"/>
      <c r="H33" s="33"/>
      <c r="I33" s="56"/>
      <c r="J33" s="74"/>
    </row>
    <row r="34" spans="1:10" ht="21" customHeight="1" x14ac:dyDescent="0.2">
      <c r="A34" s="33"/>
      <c r="B34" s="73"/>
      <c r="C34" s="54"/>
      <c r="D34" s="54"/>
      <c r="E34" s="54"/>
      <c r="G34" s="56"/>
      <c r="H34" s="33"/>
      <c r="I34" s="56"/>
      <c r="J34" s="74"/>
    </row>
    <row r="35" spans="1:10" ht="21" customHeight="1" x14ac:dyDescent="0.2">
      <c r="A35" s="33"/>
      <c r="B35" s="73"/>
      <c r="C35" s="54"/>
      <c r="D35" s="54"/>
      <c r="E35" s="54"/>
      <c r="G35" s="56"/>
      <c r="H35" s="33"/>
      <c r="I35" s="56"/>
      <c r="J35" s="74"/>
    </row>
    <row r="36" spans="1:10" ht="21" customHeight="1" x14ac:dyDescent="0.2">
      <c r="A36" s="33"/>
      <c r="B36" s="73"/>
      <c r="C36" s="54"/>
      <c r="D36" s="54"/>
      <c r="E36" s="54"/>
      <c r="G36" s="56"/>
      <c r="H36" s="33"/>
      <c r="I36" s="56"/>
      <c r="J36" s="74"/>
    </row>
    <row r="37" spans="1:10" ht="21" customHeight="1" x14ac:dyDescent="0.2">
      <c r="A37" s="33"/>
      <c r="B37" s="73"/>
      <c r="C37" s="54"/>
      <c r="D37" s="54"/>
      <c r="E37" s="54"/>
      <c r="G37" s="56"/>
      <c r="H37" s="33"/>
      <c r="I37" s="56"/>
      <c r="J37" s="74"/>
    </row>
    <row r="38" spans="1:10" ht="21" customHeight="1" x14ac:dyDescent="0.2">
      <c r="A38" s="33"/>
      <c r="B38" s="73"/>
      <c r="C38" s="54"/>
      <c r="D38" s="54"/>
      <c r="E38" s="54"/>
      <c r="G38" s="56"/>
      <c r="H38" s="33"/>
      <c r="I38" s="56"/>
      <c r="J38" s="74"/>
    </row>
    <row r="39" spans="1:10" ht="21" customHeight="1" x14ac:dyDescent="0.2">
      <c r="A39" s="33"/>
      <c r="B39" s="73"/>
      <c r="C39" s="54"/>
      <c r="D39" s="54"/>
      <c r="E39" s="54"/>
      <c r="G39" s="56"/>
      <c r="H39" s="33"/>
      <c r="I39" s="56"/>
      <c r="J39" s="74"/>
    </row>
    <row r="40" spans="1:10" ht="21" customHeight="1" x14ac:dyDescent="0.2">
      <c r="A40" s="119" t="s">
        <v>643</v>
      </c>
      <c r="B40" s="119"/>
      <c r="C40" s="119"/>
      <c r="D40" s="119"/>
      <c r="E40" s="119"/>
      <c r="F40" s="119"/>
      <c r="G40" s="56"/>
      <c r="H40" s="33"/>
      <c r="I40" s="56"/>
      <c r="J40" s="74"/>
    </row>
    <row r="41" spans="1:10" ht="21" customHeight="1" x14ac:dyDescent="0.2">
      <c r="A41" s="117" t="s">
        <v>645</v>
      </c>
      <c r="B41" s="117"/>
      <c r="C41" s="117"/>
      <c r="D41" s="117"/>
      <c r="E41" s="117"/>
      <c r="G41" s="56"/>
      <c r="H41" s="33"/>
      <c r="I41" s="56"/>
      <c r="J41" s="74"/>
    </row>
    <row r="42" spans="1:10" ht="21" customHeight="1" x14ac:dyDescent="0.2">
      <c r="A42" s="117" t="s">
        <v>648</v>
      </c>
      <c r="B42" s="117"/>
      <c r="C42" s="117"/>
      <c r="D42" s="117"/>
      <c r="E42" s="117"/>
      <c r="G42" s="56"/>
      <c r="H42" s="75"/>
      <c r="I42" s="56"/>
      <c r="J42" s="76"/>
    </row>
    <row r="43" spans="1:10" ht="21" customHeight="1" x14ac:dyDescent="0.2">
      <c r="A43" s="120" t="s">
        <v>702</v>
      </c>
      <c r="B43" s="120"/>
      <c r="C43" s="120"/>
      <c r="D43" s="120"/>
      <c r="E43" s="120"/>
      <c r="G43" s="74"/>
      <c r="H43" s="35"/>
      <c r="I43" s="74"/>
      <c r="J43" s="74"/>
    </row>
    <row r="44" spans="1:10" ht="21" customHeight="1" x14ac:dyDescent="0.2">
      <c r="A44" s="120" t="s">
        <v>616</v>
      </c>
      <c r="B44" s="120"/>
      <c r="C44" s="120"/>
      <c r="D44" s="120"/>
      <c r="E44" s="120"/>
      <c r="G44" s="74"/>
      <c r="H44" s="35"/>
      <c r="I44" s="74"/>
      <c r="J44" s="74"/>
    </row>
    <row r="45" spans="1:10" ht="21" customHeight="1" x14ac:dyDescent="0.2">
      <c r="A45" s="118" t="s">
        <v>569</v>
      </c>
      <c r="B45" s="118"/>
      <c r="C45" s="118"/>
      <c r="D45" s="118"/>
      <c r="E45" s="118"/>
      <c r="G45" s="56"/>
      <c r="H45" s="77"/>
      <c r="I45" s="56"/>
      <c r="J45" s="77"/>
    </row>
    <row r="46" spans="1:10" ht="7.15" customHeight="1" x14ac:dyDescent="0.2">
      <c r="B46" s="27"/>
      <c r="E46" s="36"/>
      <c r="G46" s="56"/>
      <c r="H46" s="77"/>
      <c r="I46" s="56"/>
      <c r="J46" s="77"/>
    </row>
    <row r="47" spans="1:10" ht="21" customHeight="1" x14ac:dyDescent="0.2">
      <c r="B47" s="55" t="s">
        <v>570</v>
      </c>
      <c r="C47" s="28">
        <v>2025</v>
      </c>
      <c r="D47" s="29"/>
      <c r="E47" s="28">
        <v>2024</v>
      </c>
      <c r="G47" s="56"/>
      <c r="H47" s="77"/>
      <c r="I47" s="56"/>
      <c r="J47" s="77"/>
    </row>
    <row r="48" spans="1:10" ht="21" customHeight="1" x14ac:dyDescent="0.2">
      <c r="A48" s="27" t="s">
        <v>659</v>
      </c>
      <c r="B48" s="33"/>
      <c r="C48" s="33"/>
      <c r="D48" s="33"/>
      <c r="E48" s="33"/>
      <c r="G48" s="56"/>
      <c r="H48" s="77"/>
      <c r="I48" s="56"/>
      <c r="J48" s="77"/>
    </row>
    <row r="49" spans="1:9" ht="21" customHeight="1" x14ac:dyDescent="0.2">
      <c r="A49" s="29" t="s">
        <v>660</v>
      </c>
      <c r="B49" s="35">
        <v>12</v>
      </c>
      <c r="C49" s="39">
        <v>2164271065</v>
      </c>
      <c r="D49" s="39"/>
      <c r="E49" s="78">
        <v>2137797241</v>
      </c>
      <c r="G49" s="58"/>
      <c r="H49" s="59"/>
      <c r="I49" s="56"/>
    </row>
    <row r="50" spans="1:9" ht="21" customHeight="1" x14ac:dyDescent="0.2">
      <c r="A50" s="29" t="s">
        <v>661</v>
      </c>
      <c r="B50" s="79"/>
      <c r="C50" s="39">
        <v>11284268</v>
      </c>
      <c r="D50" s="39"/>
      <c r="E50" s="80">
        <v>1257659</v>
      </c>
      <c r="G50" s="58"/>
      <c r="H50" s="59"/>
      <c r="I50" s="56"/>
    </row>
    <row r="51" spans="1:9" ht="21" customHeight="1" x14ac:dyDescent="0.2">
      <c r="A51" s="34" t="s">
        <v>618</v>
      </c>
      <c r="B51" s="79"/>
      <c r="C51" s="44">
        <f>SUM(C49:C50)</f>
        <v>2175555333</v>
      </c>
      <c r="D51" s="37"/>
      <c r="E51" s="44">
        <f>SUM(E49:E50)</f>
        <v>2139054900</v>
      </c>
      <c r="G51" s="56"/>
      <c r="H51" s="33"/>
      <c r="I51" s="56"/>
    </row>
    <row r="52" spans="1:9" ht="21" customHeight="1" x14ac:dyDescent="0.2">
      <c r="A52" s="34"/>
      <c r="B52" s="79"/>
      <c r="C52" s="39"/>
      <c r="D52" s="37"/>
      <c r="E52" s="39"/>
      <c r="G52" s="56"/>
      <c r="H52" s="33"/>
      <c r="I52" s="56"/>
    </row>
    <row r="53" spans="1:9" ht="21" customHeight="1" x14ac:dyDescent="0.2">
      <c r="A53" s="33" t="s">
        <v>684</v>
      </c>
      <c r="B53" s="79"/>
      <c r="C53" s="39"/>
      <c r="D53" s="37"/>
      <c r="E53" s="39"/>
      <c r="G53" s="56"/>
      <c r="H53" s="33"/>
      <c r="I53" s="56"/>
    </row>
    <row r="54" spans="1:9" ht="21" customHeight="1" x14ac:dyDescent="0.2">
      <c r="A54" s="29" t="s">
        <v>662</v>
      </c>
      <c r="B54" s="79"/>
      <c r="C54" s="39">
        <v>1573255277</v>
      </c>
      <c r="D54" s="39"/>
      <c r="E54" s="78">
        <v>1635938661</v>
      </c>
      <c r="G54" s="58"/>
      <c r="H54" s="33"/>
      <c r="I54" s="56"/>
    </row>
    <row r="55" spans="1:9" ht="21" customHeight="1" x14ac:dyDescent="0.2">
      <c r="A55" s="29" t="s">
        <v>663</v>
      </c>
      <c r="B55" s="79"/>
      <c r="C55" s="39">
        <v>294561837</v>
      </c>
      <c r="D55" s="39"/>
      <c r="E55" s="78">
        <v>282106553</v>
      </c>
      <c r="G55" s="62"/>
      <c r="H55" s="59"/>
      <c r="I55" s="56"/>
    </row>
    <row r="56" spans="1:9" ht="21" customHeight="1" x14ac:dyDescent="0.2">
      <c r="A56" s="29" t="s">
        <v>664</v>
      </c>
      <c r="B56" s="79"/>
      <c r="C56" s="45">
        <f>92533035</f>
        <v>92533035</v>
      </c>
      <c r="D56" s="39"/>
      <c r="E56" s="81">
        <v>83144913</v>
      </c>
      <c r="G56" s="62"/>
      <c r="H56" s="59"/>
      <c r="I56" s="56"/>
    </row>
    <row r="57" spans="1:9" ht="21" customHeight="1" x14ac:dyDescent="0.2">
      <c r="A57" s="34" t="s">
        <v>619</v>
      </c>
      <c r="B57" s="79"/>
      <c r="C57" s="45">
        <f>SUM(C53:C56)</f>
        <v>1960350149</v>
      </c>
      <c r="D57" s="37"/>
      <c r="E57" s="45">
        <f>SUM(E53:E56)</f>
        <v>2001190127</v>
      </c>
      <c r="G57" s="56"/>
      <c r="H57" s="33"/>
      <c r="I57" s="56"/>
    </row>
    <row r="58" spans="1:9" ht="21" customHeight="1" x14ac:dyDescent="0.2">
      <c r="A58" s="34"/>
      <c r="B58" s="79"/>
      <c r="C58" s="39"/>
      <c r="D58" s="37"/>
      <c r="E58" s="39"/>
      <c r="G58" s="56"/>
      <c r="H58" s="33"/>
      <c r="I58" s="56"/>
    </row>
    <row r="59" spans="1:9" ht="21" customHeight="1" x14ac:dyDescent="0.2">
      <c r="A59" s="40" t="s">
        <v>665</v>
      </c>
      <c r="B59" s="79"/>
      <c r="C59" s="39">
        <f>C51-C57</f>
        <v>215205184</v>
      </c>
      <c r="D59" s="37"/>
      <c r="E59" s="39">
        <f>E51-E57</f>
        <v>137864773</v>
      </c>
      <c r="G59" s="56"/>
      <c r="H59" s="33"/>
      <c r="I59" s="56"/>
    </row>
    <row r="60" spans="1:9" ht="21" customHeight="1" x14ac:dyDescent="0.2">
      <c r="A60" s="29" t="s">
        <v>620</v>
      </c>
      <c r="B60" s="79"/>
      <c r="C60" s="80">
        <v>-390679</v>
      </c>
      <c r="D60" s="39"/>
      <c r="E60" s="80">
        <v>-416144</v>
      </c>
      <c r="G60" s="56"/>
      <c r="H60" s="33"/>
      <c r="I60" s="56"/>
    </row>
    <row r="61" spans="1:9" ht="21" customHeight="1" x14ac:dyDescent="0.2">
      <c r="A61" s="40" t="s">
        <v>666</v>
      </c>
      <c r="B61" s="79"/>
      <c r="C61" s="39">
        <f>SUM(C59:C60)</f>
        <v>214814505</v>
      </c>
      <c r="D61" s="37"/>
      <c r="E61" s="39">
        <f>SUM(E59:E60)</f>
        <v>137448629</v>
      </c>
      <c r="G61" s="56"/>
      <c r="H61" s="33"/>
      <c r="I61" s="56"/>
    </row>
    <row r="62" spans="1:9" ht="21" customHeight="1" x14ac:dyDescent="0.2">
      <c r="A62" s="29" t="s">
        <v>672</v>
      </c>
      <c r="B62" s="35">
        <v>13</v>
      </c>
      <c r="C62" s="78">
        <v>-20015046</v>
      </c>
      <c r="D62" s="39"/>
      <c r="E62" s="78">
        <v>-15707761</v>
      </c>
      <c r="G62" s="56"/>
      <c r="H62" s="59"/>
      <c r="I62" s="56"/>
    </row>
    <row r="63" spans="1:9" ht="21" customHeight="1" x14ac:dyDescent="0.2">
      <c r="A63" s="40" t="s">
        <v>667</v>
      </c>
      <c r="B63" s="79"/>
      <c r="C63" s="64">
        <f>SUM(C61:C62)</f>
        <v>194799459</v>
      </c>
      <c r="D63" s="37"/>
      <c r="E63" s="64">
        <f>SUM(E61:E62)</f>
        <v>121740868</v>
      </c>
      <c r="G63" s="58"/>
      <c r="H63" s="59"/>
      <c r="I63" s="56"/>
    </row>
    <row r="64" spans="1:9" ht="21" customHeight="1" x14ac:dyDescent="0.2">
      <c r="A64" s="27" t="s">
        <v>708</v>
      </c>
      <c r="B64" s="79"/>
      <c r="C64" s="39"/>
      <c r="D64" s="37"/>
      <c r="E64" s="39"/>
      <c r="G64" s="56"/>
      <c r="H64" s="59"/>
      <c r="I64" s="56"/>
    </row>
    <row r="65" spans="1:9" ht="21" customHeight="1" x14ac:dyDescent="0.2">
      <c r="A65" s="65" t="s">
        <v>668</v>
      </c>
      <c r="B65" s="79"/>
      <c r="C65" s="82">
        <v>0</v>
      </c>
      <c r="D65" s="39"/>
      <c r="E65" s="82">
        <v>0</v>
      </c>
      <c r="G65" s="35"/>
      <c r="H65" s="35"/>
      <c r="I65" s="56"/>
    </row>
    <row r="66" spans="1:9" ht="21" customHeight="1" thickBot="1" x14ac:dyDescent="0.25">
      <c r="A66" s="40" t="s">
        <v>669</v>
      </c>
      <c r="B66" s="79"/>
      <c r="C66" s="42">
        <f>C63+C65</f>
        <v>194799459</v>
      </c>
      <c r="D66" s="37"/>
      <c r="E66" s="42">
        <f>E63+E65</f>
        <v>121740868</v>
      </c>
      <c r="G66" s="35"/>
      <c r="H66" s="35"/>
      <c r="I66" s="56"/>
    </row>
    <row r="67" spans="1:9" ht="21" customHeight="1" thickTop="1" x14ac:dyDescent="0.2">
      <c r="A67" s="83"/>
      <c r="B67" s="79"/>
      <c r="C67" s="39"/>
      <c r="D67" s="37"/>
      <c r="E67" s="39"/>
      <c r="G67" s="35"/>
      <c r="H67" s="35"/>
      <c r="I67" s="56"/>
    </row>
    <row r="68" spans="1:9" ht="21" customHeight="1" x14ac:dyDescent="0.2">
      <c r="A68" s="53" t="s">
        <v>622</v>
      </c>
      <c r="B68" s="79"/>
      <c r="C68" s="39"/>
      <c r="D68" s="37"/>
      <c r="E68" s="39"/>
      <c r="G68" s="56"/>
      <c r="H68" s="59"/>
      <c r="I68" s="56"/>
    </row>
    <row r="69" spans="1:9" ht="21" customHeight="1" x14ac:dyDescent="0.2">
      <c r="A69" s="70" t="s">
        <v>670</v>
      </c>
      <c r="B69" s="84"/>
      <c r="C69" s="72">
        <f>+C66/C70</f>
        <v>1.8099833588850174</v>
      </c>
      <c r="D69" s="24"/>
      <c r="E69" s="72">
        <f>+E66/E70</f>
        <v>1.1311578908246225</v>
      </c>
      <c r="G69" s="56"/>
      <c r="H69" s="59"/>
      <c r="I69" s="56"/>
    </row>
    <row r="70" spans="1:9" ht="21" customHeight="1" x14ac:dyDescent="0.2">
      <c r="A70" s="70" t="s">
        <v>671</v>
      </c>
      <c r="B70" s="84"/>
      <c r="C70" s="39">
        <v>107625000</v>
      </c>
      <c r="D70" s="39"/>
      <c r="E70" s="39">
        <v>107625000</v>
      </c>
      <c r="G70" s="58"/>
      <c r="H70" s="59"/>
      <c r="I70" s="56"/>
    </row>
    <row r="77" spans="1:9" ht="21" customHeight="1" x14ac:dyDescent="0.2">
      <c r="B77" s="27"/>
    </row>
    <row r="78" spans="1:9" ht="21" customHeight="1" x14ac:dyDescent="0.2">
      <c r="B78" s="27"/>
    </row>
    <row r="80" spans="1:9" ht="21" customHeight="1" x14ac:dyDescent="0.2">
      <c r="A80" s="119" t="s">
        <v>643</v>
      </c>
      <c r="B80" s="119"/>
      <c r="C80" s="119"/>
      <c r="D80" s="119"/>
      <c r="E80" s="119"/>
      <c r="F80" s="119"/>
    </row>
  </sheetData>
  <mergeCells count="12">
    <mergeCell ref="A41:E41"/>
    <mergeCell ref="A40:F40"/>
    <mergeCell ref="A1:E1"/>
    <mergeCell ref="A2:E2"/>
    <mergeCell ref="A3:E3"/>
    <mergeCell ref="A5:E5"/>
    <mergeCell ref="A4:E4"/>
    <mergeCell ref="A80:F80"/>
    <mergeCell ref="A42:E42"/>
    <mergeCell ref="A43:E43"/>
    <mergeCell ref="A44:E44"/>
    <mergeCell ref="A45:E45"/>
  </mergeCells>
  <pageMargins left="1" right="0.3" top="1" bottom="0.5" header="0.6" footer="0.3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2"/>
  <sheetViews>
    <sheetView topLeftCell="A4" zoomScaleNormal="100" zoomScaleSheetLayoutView="95" workbookViewId="0">
      <selection activeCell="N12" sqref="N12"/>
    </sheetView>
  </sheetViews>
  <sheetFormatPr defaultColWidth="9.28515625" defaultRowHeight="21" customHeight="1" x14ac:dyDescent="0.2"/>
  <cols>
    <col min="1" max="1" width="26.28515625" style="27" customWidth="1"/>
    <col min="2" max="2" width="3.7109375" style="27" bestFit="1" customWidth="1"/>
    <col min="3" max="3" width="15.42578125" style="27" customWidth="1"/>
    <col min="4" max="4" width="1.42578125" style="27" customWidth="1"/>
    <col min="5" max="5" width="13.5703125" style="27" bestFit="1" customWidth="1"/>
    <col min="6" max="6" width="1.28515625" style="27" customWidth="1"/>
    <col min="7" max="7" width="10.7109375" style="27" customWidth="1"/>
    <col min="8" max="8" width="0.7109375" style="27" customWidth="1"/>
    <col min="9" max="9" width="13.28515625" style="27" customWidth="1"/>
    <col min="10" max="10" width="1.28515625" style="27" customWidth="1"/>
    <col min="11" max="11" width="11.7109375" style="27" customWidth="1"/>
    <col min="12" max="12" width="0.7109375" style="27" customWidth="1"/>
    <col min="13" max="13" width="11.28515625" style="27" bestFit="1" customWidth="1"/>
    <col min="14" max="14" width="37" style="40" bestFit="1" customWidth="1"/>
    <col min="15" max="18" width="9.28515625" style="40"/>
    <col min="19" max="16384" width="9.28515625" style="27"/>
  </cols>
  <sheetData>
    <row r="1" spans="1:11" ht="21" customHeight="1" x14ac:dyDescent="0.2">
      <c r="A1" s="117" t="s">
        <v>645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21" customHeight="1" x14ac:dyDescent="0.2">
      <c r="A2" s="117" t="s">
        <v>623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21" customHeight="1" x14ac:dyDescent="0.2">
      <c r="A3" s="117" t="s">
        <v>710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1" ht="21" customHeight="1" x14ac:dyDescent="0.2">
      <c r="A4" s="117" t="s">
        <v>616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5" spans="1:11" ht="21" customHeight="1" x14ac:dyDescent="0.2">
      <c r="A5" s="118" t="s">
        <v>569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spans="1:11" ht="9" customHeight="1" x14ac:dyDescent="0.2"/>
    <row r="7" spans="1:11" ht="21" customHeight="1" x14ac:dyDescent="0.2">
      <c r="A7" s="85"/>
      <c r="B7" s="86"/>
      <c r="C7" s="87" t="s">
        <v>624</v>
      </c>
      <c r="D7" s="88"/>
      <c r="E7" s="88"/>
      <c r="F7" s="88"/>
      <c r="G7" s="122" t="s">
        <v>692</v>
      </c>
      <c r="H7" s="122"/>
      <c r="I7" s="122"/>
      <c r="J7" s="88"/>
      <c r="K7" s="88" t="s">
        <v>625</v>
      </c>
    </row>
    <row r="8" spans="1:11" ht="21" customHeight="1" x14ac:dyDescent="0.2">
      <c r="A8" s="85"/>
      <c r="B8" s="86"/>
      <c r="C8" s="87" t="s">
        <v>688</v>
      </c>
      <c r="D8" s="88"/>
      <c r="E8" s="88" t="s">
        <v>626</v>
      </c>
      <c r="F8" s="88"/>
      <c r="G8" s="89" t="s">
        <v>611</v>
      </c>
      <c r="H8" s="90"/>
      <c r="I8" s="90"/>
      <c r="J8" s="88"/>
      <c r="K8" s="88" t="s">
        <v>706</v>
      </c>
    </row>
    <row r="9" spans="1:11" ht="21" customHeight="1" x14ac:dyDescent="0.2">
      <c r="A9" s="85"/>
      <c r="B9" s="85" t="s">
        <v>617</v>
      </c>
      <c r="C9" s="91" t="s">
        <v>689</v>
      </c>
      <c r="D9" s="88"/>
      <c r="E9" s="92" t="s">
        <v>627</v>
      </c>
      <c r="F9" s="88"/>
      <c r="G9" s="93" t="s">
        <v>628</v>
      </c>
      <c r="H9" s="85"/>
      <c r="I9" s="93" t="s">
        <v>613</v>
      </c>
      <c r="J9" s="88"/>
      <c r="K9" s="92" t="s">
        <v>629</v>
      </c>
    </row>
    <row r="10" spans="1:11" ht="21" customHeight="1" x14ac:dyDescent="0.2">
      <c r="A10" s="94" t="s">
        <v>690</v>
      </c>
      <c r="B10" s="95"/>
      <c r="C10" s="96">
        <v>107625000</v>
      </c>
      <c r="D10" s="96"/>
      <c r="E10" s="96">
        <v>171075000</v>
      </c>
      <c r="F10" s="96"/>
      <c r="G10" s="96">
        <v>26906250</v>
      </c>
      <c r="H10" s="96"/>
      <c r="I10" s="96">
        <v>796958971</v>
      </c>
      <c r="J10" s="97"/>
      <c r="K10" s="97">
        <f>SUM(C10:I10)</f>
        <v>1102565221</v>
      </c>
    </row>
    <row r="11" spans="1:11" ht="21" customHeight="1" x14ac:dyDescent="0.2">
      <c r="A11" s="98" t="s">
        <v>630</v>
      </c>
      <c r="B11" s="95"/>
      <c r="C11" s="99">
        <v>0</v>
      </c>
      <c r="D11" s="97"/>
      <c r="E11" s="99">
        <v>0</v>
      </c>
      <c r="F11" s="97"/>
      <c r="G11" s="99">
        <v>0</v>
      </c>
      <c r="H11" s="97"/>
      <c r="I11" s="97">
        <v>93950863</v>
      </c>
      <c r="J11" s="97"/>
      <c r="K11" s="97">
        <f>SUM(C11:I11)</f>
        <v>93950863</v>
      </c>
    </row>
    <row r="12" spans="1:11" ht="21" customHeight="1" x14ac:dyDescent="0.2">
      <c r="A12" s="98" t="s">
        <v>649</v>
      </c>
      <c r="B12" s="100">
        <v>14</v>
      </c>
      <c r="C12" s="101">
        <v>0</v>
      </c>
      <c r="D12" s="97"/>
      <c r="E12" s="101">
        <v>0</v>
      </c>
      <c r="F12" s="97"/>
      <c r="G12" s="101">
        <v>0</v>
      </c>
      <c r="H12" s="97"/>
      <c r="I12" s="96">
        <v>-44334454</v>
      </c>
      <c r="J12" s="97"/>
      <c r="K12" s="97">
        <f>SUM(C12:I12)</f>
        <v>-44334454</v>
      </c>
    </row>
    <row r="13" spans="1:11" ht="21" customHeight="1" thickBot="1" x14ac:dyDescent="0.25">
      <c r="A13" s="94" t="s">
        <v>698</v>
      </c>
      <c r="B13" s="100"/>
      <c r="C13" s="102">
        <f>SUM(C10:C12)</f>
        <v>107625000</v>
      </c>
      <c r="D13" s="97"/>
      <c r="E13" s="102">
        <f>SUM(E10:E12)</f>
        <v>171075000</v>
      </c>
      <c r="F13" s="97"/>
      <c r="G13" s="102">
        <f>SUM(G10:G12)</f>
        <v>26906250</v>
      </c>
      <c r="H13" s="97"/>
      <c r="I13" s="102">
        <f>SUM(I10:I12)</f>
        <v>846575380</v>
      </c>
      <c r="J13" s="97"/>
      <c r="K13" s="102">
        <f>SUM(K10:K12)</f>
        <v>1152181630</v>
      </c>
    </row>
    <row r="14" spans="1:11" ht="21" customHeight="1" thickTop="1" x14ac:dyDescent="0.2">
      <c r="A14" s="86"/>
      <c r="B14" s="100"/>
      <c r="C14" s="96"/>
      <c r="D14" s="96"/>
      <c r="E14" s="96"/>
      <c r="F14" s="96"/>
      <c r="G14" s="96"/>
      <c r="H14" s="96"/>
      <c r="I14" s="96"/>
      <c r="J14" s="96"/>
      <c r="K14" s="96"/>
    </row>
    <row r="15" spans="1:11" ht="21" customHeight="1" x14ac:dyDescent="0.2">
      <c r="A15" s="94" t="s">
        <v>691</v>
      </c>
      <c r="B15" s="100"/>
      <c r="C15" s="103">
        <v>107625000</v>
      </c>
      <c r="D15" s="103"/>
      <c r="E15" s="103">
        <v>171075000</v>
      </c>
      <c r="F15" s="103"/>
      <c r="G15" s="103">
        <v>26906250</v>
      </c>
      <c r="H15" s="103"/>
      <c r="I15" s="103">
        <v>914947510</v>
      </c>
      <c r="J15" s="103"/>
      <c r="K15" s="25">
        <f>SUM(C15:I15)</f>
        <v>1220553760</v>
      </c>
    </row>
    <row r="16" spans="1:11" ht="21" customHeight="1" x14ac:dyDescent="0.2">
      <c r="A16" s="98" t="s">
        <v>630</v>
      </c>
      <c r="B16" s="100"/>
      <c r="C16" s="99">
        <v>0</v>
      </c>
      <c r="D16" s="97"/>
      <c r="E16" s="99">
        <v>0</v>
      </c>
      <c r="F16" s="97"/>
      <c r="G16" s="99">
        <v>0</v>
      </c>
      <c r="H16" s="97"/>
      <c r="I16" s="97">
        <f>PL!C66</f>
        <v>194799459</v>
      </c>
      <c r="J16" s="97"/>
      <c r="K16" s="97">
        <f>SUM(C16:I16)</f>
        <v>194799459</v>
      </c>
    </row>
    <row r="17" spans="1:13" ht="21" customHeight="1" x14ac:dyDescent="0.2">
      <c r="A17" s="98" t="s">
        <v>649</v>
      </c>
      <c r="B17" s="100">
        <v>14</v>
      </c>
      <c r="C17" s="101">
        <v>0</v>
      </c>
      <c r="D17" s="97"/>
      <c r="E17" s="101">
        <v>0</v>
      </c>
      <c r="F17" s="97"/>
      <c r="G17" s="101">
        <v>0</v>
      </c>
      <c r="H17" s="97"/>
      <c r="I17" s="96">
        <v>-65513577</v>
      </c>
      <c r="J17" s="97"/>
      <c r="K17" s="97">
        <f>SUM(C17:I17)</f>
        <v>-65513577</v>
      </c>
    </row>
    <row r="18" spans="1:13" ht="21" customHeight="1" thickBot="1" x14ac:dyDescent="0.25">
      <c r="A18" s="94" t="s">
        <v>699</v>
      </c>
      <c r="B18" s="95"/>
      <c r="C18" s="102">
        <f>SUM(C15:C17)</f>
        <v>107625000</v>
      </c>
      <c r="D18" s="97"/>
      <c r="E18" s="102">
        <f>SUM(E15:E17)</f>
        <v>171075000</v>
      </c>
      <c r="F18" s="97"/>
      <c r="G18" s="102">
        <f>SUM(G15:G17)</f>
        <v>26906250</v>
      </c>
      <c r="H18" s="97"/>
      <c r="I18" s="102">
        <f>SUM(I15:I17)</f>
        <v>1044233392</v>
      </c>
      <c r="J18" s="97"/>
      <c r="K18" s="102">
        <f>SUM(K15:K17)</f>
        <v>1349839642</v>
      </c>
      <c r="M18" s="36"/>
    </row>
    <row r="19" spans="1:13" ht="21" customHeight="1" thickTop="1" x14ac:dyDescent="0.2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</row>
    <row r="20" spans="1:13" ht="21" customHeight="1" x14ac:dyDescent="0.2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</row>
    <row r="21" spans="1:13" ht="21" customHeight="1" x14ac:dyDescent="0.2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</row>
    <row r="22" spans="1:13" ht="21" customHeight="1" x14ac:dyDescent="0.2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</row>
    <row r="23" spans="1:13" ht="21" customHeight="1" x14ac:dyDescent="0.2">
      <c r="B23" s="33"/>
      <c r="C23" s="33"/>
      <c r="D23" s="33"/>
      <c r="E23" s="33"/>
      <c r="F23" s="33"/>
      <c r="G23" s="33"/>
      <c r="H23" s="33"/>
      <c r="I23" s="33"/>
      <c r="J23" s="33"/>
      <c r="K23" s="33"/>
    </row>
    <row r="24" spans="1:13" ht="21" customHeight="1" x14ac:dyDescent="0.2"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spans="1:13" ht="21" customHeight="1" x14ac:dyDescent="0.2"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spans="1:13" ht="21" customHeight="1" x14ac:dyDescent="0.2">
      <c r="B26" s="33"/>
      <c r="C26" s="33"/>
      <c r="D26" s="33"/>
      <c r="E26" s="33"/>
      <c r="F26" s="33"/>
      <c r="G26" s="33"/>
      <c r="H26" s="33"/>
      <c r="I26" s="33"/>
      <c r="J26" s="33"/>
      <c r="K26" s="33"/>
    </row>
    <row r="27" spans="1:13" ht="21" customHeight="1" x14ac:dyDescent="0.2">
      <c r="B27" s="33"/>
      <c r="C27" s="33"/>
      <c r="D27" s="33"/>
      <c r="E27" s="33"/>
      <c r="F27" s="33"/>
      <c r="G27" s="33"/>
      <c r="H27" s="33"/>
      <c r="I27" s="33"/>
      <c r="J27" s="33"/>
      <c r="K27" s="33"/>
    </row>
    <row r="28" spans="1:13" ht="21" customHeight="1" x14ac:dyDescent="0.2">
      <c r="B28" s="33"/>
      <c r="C28" s="33"/>
      <c r="D28" s="33"/>
      <c r="E28" s="33"/>
      <c r="F28" s="33"/>
      <c r="G28" s="33"/>
      <c r="H28" s="33"/>
      <c r="I28" s="33"/>
      <c r="J28" s="33"/>
      <c r="K28" s="33"/>
    </row>
    <row r="29" spans="1:13" ht="21" customHeight="1" x14ac:dyDescent="0.2">
      <c r="B29" s="33"/>
      <c r="C29" s="33"/>
      <c r="D29" s="33"/>
      <c r="E29" s="33"/>
      <c r="F29" s="33"/>
      <c r="G29" s="33"/>
      <c r="H29" s="33"/>
      <c r="I29" s="33"/>
      <c r="J29" s="33"/>
      <c r="K29" s="33"/>
    </row>
    <row r="30" spans="1:13" ht="21" customHeight="1" x14ac:dyDescent="0.2">
      <c r="B30" s="33"/>
      <c r="C30" s="33"/>
      <c r="D30" s="33"/>
      <c r="E30" s="33"/>
      <c r="F30" s="33"/>
      <c r="G30" s="33"/>
      <c r="H30" s="33"/>
      <c r="I30" s="33"/>
      <c r="J30" s="33"/>
      <c r="K30" s="33"/>
    </row>
    <row r="31" spans="1:13" ht="21" customHeight="1" x14ac:dyDescent="0.2">
      <c r="B31" s="33"/>
      <c r="C31" s="33"/>
      <c r="D31" s="33"/>
      <c r="E31" s="33"/>
      <c r="F31" s="33"/>
      <c r="G31" s="33"/>
      <c r="H31" s="33"/>
      <c r="I31" s="33"/>
      <c r="J31" s="33"/>
      <c r="K31" s="33"/>
    </row>
    <row r="32" spans="1:13" ht="21" customHeight="1" x14ac:dyDescent="0.2"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pans="1:11" ht="21" customHeight="1" x14ac:dyDescent="0.2"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pans="1:11" ht="21" customHeight="1" x14ac:dyDescent="0.2"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pans="1:11" ht="21" customHeight="1" x14ac:dyDescent="0.2">
      <c r="B35" s="33"/>
      <c r="C35" s="33"/>
      <c r="D35" s="33"/>
      <c r="E35" s="33"/>
      <c r="F35" s="33"/>
      <c r="G35" s="33"/>
      <c r="H35" s="33"/>
      <c r="I35" s="33"/>
      <c r="J35" s="33"/>
      <c r="K35" s="33"/>
    </row>
    <row r="36" spans="1:11" ht="21" customHeight="1" x14ac:dyDescent="0.2">
      <c r="B36" s="33"/>
      <c r="C36" s="33"/>
      <c r="D36" s="33"/>
      <c r="E36" s="33"/>
      <c r="F36" s="33"/>
      <c r="G36" s="33"/>
      <c r="H36" s="33"/>
      <c r="I36" s="33"/>
      <c r="J36" s="33"/>
      <c r="K36" s="33"/>
    </row>
    <row r="37" spans="1:11" ht="21" customHeight="1" x14ac:dyDescent="0.2">
      <c r="B37" s="33"/>
      <c r="C37" s="33"/>
      <c r="D37" s="33"/>
      <c r="E37" s="33"/>
      <c r="F37" s="33"/>
      <c r="G37" s="33"/>
      <c r="H37" s="33"/>
      <c r="I37" s="33"/>
      <c r="J37" s="33"/>
      <c r="K37" s="33"/>
    </row>
    <row r="42" spans="1:11" ht="21" customHeight="1" x14ac:dyDescent="0.2">
      <c r="A42" s="121" t="s">
        <v>643</v>
      </c>
      <c r="B42" s="121"/>
      <c r="C42" s="121"/>
      <c r="D42" s="121"/>
      <c r="E42" s="121"/>
      <c r="F42" s="121"/>
      <c r="G42" s="121"/>
      <c r="H42" s="121"/>
      <c r="I42" s="121"/>
      <c r="J42" s="121"/>
    </row>
  </sheetData>
  <mergeCells count="7">
    <mergeCell ref="A42:J42"/>
    <mergeCell ref="A1:K1"/>
    <mergeCell ref="A2:K2"/>
    <mergeCell ref="A3:K3"/>
    <mergeCell ref="A5:K5"/>
    <mergeCell ref="G7:I7"/>
    <mergeCell ref="A4:K4"/>
  </mergeCells>
  <pageMargins left="1" right="0.3" top="1" bottom="0.5" header="0.6" footer="0.3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D4B50-0CF6-496C-9100-6FCF335F90B9}">
  <dimension ref="A1:I80"/>
  <sheetViews>
    <sheetView zoomScale="85" zoomScaleNormal="85" zoomScaleSheetLayoutView="85" workbookViewId="0">
      <selection activeCell="J18" sqref="J18"/>
    </sheetView>
  </sheetViews>
  <sheetFormatPr defaultColWidth="9.28515625" defaultRowHeight="21" customHeight="1" x14ac:dyDescent="0.2"/>
  <cols>
    <col min="1" max="1" width="52.28515625" style="27" customWidth="1"/>
    <col min="2" max="2" width="6.42578125" style="27" customWidth="1"/>
    <col min="3" max="3" width="1.42578125" style="27" customWidth="1"/>
    <col min="4" max="4" width="15.7109375" style="27" customWidth="1"/>
    <col min="5" max="5" width="1.7109375" style="27" customWidth="1"/>
    <col min="6" max="6" width="16" style="27" customWidth="1"/>
    <col min="7" max="8" width="0.5703125" style="27" customWidth="1"/>
    <col min="9" max="16384" width="9.28515625" style="27"/>
  </cols>
  <sheetData>
    <row r="1" spans="1:6" ht="21" customHeight="1" x14ac:dyDescent="0.2">
      <c r="A1" s="117" t="s">
        <v>645</v>
      </c>
      <c r="B1" s="117"/>
      <c r="C1" s="117"/>
      <c r="D1" s="117"/>
      <c r="E1" s="117"/>
      <c r="F1" s="117"/>
    </row>
    <row r="2" spans="1:6" ht="21" customHeight="1" x14ac:dyDescent="0.2">
      <c r="A2" s="117" t="s">
        <v>646</v>
      </c>
      <c r="B2" s="117"/>
      <c r="C2" s="117"/>
      <c r="D2" s="117"/>
      <c r="E2" s="117"/>
      <c r="F2" s="117"/>
    </row>
    <row r="3" spans="1:6" ht="21" customHeight="1" x14ac:dyDescent="0.2">
      <c r="A3" s="117" t="s">
        <v>700</v>
      </c>
      <c r="B3" s="117"/>
      <c r="C3" s="117"/>
      <c r="D3" s="117"/>
      <c r="E3" s="117"/>
      <c r="F3" s="117"/>
    </row>
    <row r="4" spans="1:6" ht="21" customHeight="1" x14ac:dyDescent="0.2">
      <c r="A4" s="117" t="s">
        <v>616</v>
      </c>
      <c r="B4" s="117"/>
      <c r="C4" s="117"/>
      <c r="D4" s="117"/>
      <c r="E4" s="117"/>
      <c r="F4" s="117"/>
    </row>
    <row r="5" spans="1:6" ht="21" customHeight="1" x14ac:dyDescent="0.2">
      <c r="A5" s="118" t="s">
        <v>569</v>
      </c>
      <c r="B5" s="118"/>
      <c r="C5" s="118"/>
      <c r="D5" s="118"/>
      <c r="E5" s="118"/>
      <c r="F5" s="118"/>
    </row>
    <row r="6" spans="1:6" ht="9" customHeight="1" x14ac:dyDescent="0.2"/>
    <row r="7" spans="1:6" s="29" customFormat="1" ht="21" customHeight="1" x14ac:dyDescent="0.2">
      <c r="A7" s="28"/>
      <c r="B7" s="104"/>
      <c r="C7" s="105"/>
      <c r="D7" s="28">
        <v>2025</v>
      </c>
      <c r="F7" s="28">
        <v>2024</v>
      </c>
    </row>
    <row r="8" spans="1:6" s="29" customFormat="1" ht="21" customHeight="1" x14ac:dyDescent="0.2">
      <c r="A8" s="106" t="s">
        <v>631</v>
      </c>
      <c r="B8" s="105"/>
      <c r="C8" s="105"/>
      <c r="D8" s="105"/>
      <c r="E8" s="105"/>
      <c r="F8" s="105"/>
    </row>
    <row r="9" spans="1:6" s="29" customFormat="1" ht="21" customHeight="1" x14ac:dyDescent="0.2">
      <c r="A9" s="29" t="s">
        <v>632</v>
      </c>
      <c r="B9" s="107"/>
      <c r="C9" s="107"/>
      <c r="D9" s="39">
        <f>PL!C66</f>
        <v>194799459</v>
      </c>
      <c r="E9" s="39"/>
      <c r="F9" s="39">
        <v>121740868</v>
      </c>
    </row>
    <row r="10" spans="1:6" s="29" customFormat="1" ht="21" customHeight="1" x14ac:dyDescent="0.2">
      <c r="A10" s="29" t="s">
        <v>673</v>
      </c>
      <c r="B10" s="107"/>
      <c r="C10" s="107"/>
      <c r="D10" s="39"/>
      <c r="E10" s="39"/>
      <c r="F10" s="39"/>
    </row>
    <row r="11" spans="1:6" s="29" customFormat="1" ht="21" customHeight="1" x14ac:dyDescent="0.2">
      <c r="A11" s="29" t="s">
        <v>674</v>
      </c>
      <c r="B11" s="107"/>
      <c r="C11" s="107"/>
      <c r="D11" s="39">
        <v>20015046</v>
      </c>
      <c r="E11" s="39"/>
      <c r="F11" s="39">
        <v>15707761</v>
      </c>
    </row>
    <row r="12" spans="1:6" s="29" customFormat="1" ht="21" customHeight="1" x14ac:dyDescent="0.2">
      <c r="A12" s="108" t="s">
        <v>687</v>
      </c>
      <c r="B12" s="107"/>
      <c r="C12" s="107"/>
      <c r="D12" s="39">
        <v>51344233</v>
      </c>
      <c r="E12" s="39"/>
      <c r="F12" s="39">
        <v>43783932</v>
      </c>
    </row>
    <row r="13" spans="1:6" s="29" customFormat="1" ht="21" customHeight="1" x14ac:dyDescent="0.2">
      <c r="A13" s="108" t="s">
        <v>650</v>
      </c>
      <c r="B13" s="107"/>
      <c r="C13" s="107"/>
      <c r="D13" s="39">
        <v>-28955</v>
      </c>
      <c r="E13" s="39"/>
      <c r="F13" s="39">
        <v>-45000</v>
      </c>
    </row>
    <row r="14" spans="1:6" s="29" customFormat="1" ht="21" customHeight="1" x14ac:dyDescent="0.2">
      <c r="A14" s="108" t="s">
        <v>709</v>
      </c>
      <c r="B14" s="107"/>
      <c r="C14" s="107"/>
      <c r="D14" s="39">
        <v>-132629</v>
      </c>
      <c r="E14" s="39"/>
      <c r="F14" s="39">
        <v>-492002</v>
      </c>
    </row>
    <row r="15" spans="1:6" s="29" customFormat="1" ht="21" customHeight="1" x14ac:dyDescent="0.2">
      <c r="A15" s="29" t="s">
        <v>651</v>
      </c>
      <c r="B15" s="107"/>
      <c r="C15" s="39"/>
      <c r="D15" s="39">
        <v>2600375</v>
      </c>
      <c r="E15" s="39"/>
      <c r="F15" s="39">
        <v>3385642</v>
      </c>
    </row>
    <row r="16" spans="1:6" s="29" customFormat="1" ht="21" customHeight="1" x14ac:dyDescent="0.2">
      <c r="A16" s="29" t="s">
        <v>714</v>
      </c>
      <c r="B16" s="107"/>
      <c r="C16" s="39"/>
      <c r="D16" s="39">
        <v>10176575</v>
      </c>
      <c r="E16" s="39"/>
      <c r="F16" s="39">
        <v>9282126</v>
      </c>
    </row>
    <row r="17" spans="1:9" s="29" customFormat="1" ht="21" customHeight="1" x14ac:dyDescent="0.2">
      <c r="A17" s="29" t="s">
        <v>685</v>
      </c>
      <c r="B17" s="107"/>
      <c r="C17" s="39"/>
      <c r="D17" s="39">
        <v>34871</v>
      </c>
      <c r="E17" s="39"/>
      <c r="F17" s="39">
        <v>958452</v>
      </c>
    </row>
    <row r="18" spans="1:9" s="29" customFormat="1" ht="21" customHeight="1" x14ac:dyDescent="0.2">
      <c r="A18" s="29" t="s">
        <v>675</v>
      </c>
      <c r="B18" s="107"/>
      <c r="C18" s="39"/>
      <c r="D18" s="39">
        <v>-1932288</v>
      </c>
      <c r="E18" s="39"/>
      <c r="F18" s="39">
        <v>-773961</v>
      </c>
    </row>
    <row r="19" spans="1:9" s="29" customFormat="1" ht="21" customHeight="1" x14ac:dyDescent="0.2">
      <c r="A19" s="29" t="s">
        <v>652</v>
      </c>
      <c r="B19" s="33"/>
      <c r="C19" s="33"/>
      <c r="D19" s="45">
        <v>390679</v>
      </c>
      <c r="E19" s="39"/>
      <c r="F19" s="45">
        <v>416144</v>
      </c>
    </row>
    <row r="20" spans="1:9" s="29" customFormat="1" ht="21" customHeight="1" x14ac:dyDescent="0.2">
      <c r="A20" s="108" t="s">
        <v>633</v>
      </c>
      <c r="B20" s="33"/>
      <c r="C20" s="33"/>
      <c r="D20" s="39"/>
      <c r="E20" s="39"/>
      <c r="F20" s="39"/>
    </row>
    <row r="21" spans="1:9" s="29" customFormat="1" ht="21" customHeight="1" x14ac:dyDescent="0.2">
      <c r="A21" s="29" t="s">
        <v>653</v>
      </c>
      <c r="B21" s="33"/>
      <c r="C21" s="33"/>
      <c r="D21" s="39">
        <f>SUM(D9:D19)</f>
        <v>277267366</v>
      </c>
      <c r="E21" s="16"/>
      <c r="F21" s="39">
        <f>SUM(F9:F19)</f>
        <v>193963962</v>
      </c>
    </row>
    <row r="22" spans="1:9" s="29" customFormat="1" ht="21" customHeight="1" x14ac:dyDescent="0.2">
      <c r="A22" s="29" t="s">
        <v>634</v>
      </c>
      <c r="B22" s="33"/>
      <c r="C22" s="33"/>
      <c r="D22" s="39"/>
      <c r="E22" s="16"/>
      <c r="F22" s="39"/>
    </row>
    <row r="23" spans="1:9" s="29" customFormat="1" ht="21" customHeight="1" x14ac:dyDescent="0.2">
      <c r="A23" s="29" t="s">
        <v>693</v>
      </c>
      <c r="B23" s="33"/>
      <c r="C23" s="33"/>
      <c r="D23" s="39">
        <v>-8638174</v>
      </c>
      <c r="E23" s="39"/>
      <c r="F23" s="39">
        <f>31789835-755624</f>
        <v>31034211</v>
      </c>
    </row>
    <row r="24" spans="1:9" s="29" customFormat="1" ht="21" customHeight="1" x14ac:dyDescent="0.2">
      <c r="A24" s="29" t="s">
        <v>654</v>
      </c>
      <c r="B24" s="33"/>
      <c r="C24" s="33"/>
      <c r="D24" s="39">
        <v>32696596</v>
      </c>
      <c r="E24" s="39"/>
      <c r="F24" s="39">
        <v>105071201</v>
      </c>
    </row>
    <row r="25" spans="1:9" s="29" customFormat="1" ht="21" customHeight="1" x14ac:dyDescent="0.2">
      <c r="A25" s="29" t="s">
        <v>655</v>
      </c>
      <c r="B25" s="33"/>
      <c r="C25" s="33"/>
      <c r="D25" s="39">
        <v>739671</v>
      </c>
      <c r="E25" s="39"/>
      <c r="F25" s="109" t="s">
        <v>621</v>
      </c>
    </row>
    <row r="26" spans="1:9" s="29" customFormat="1" ht="21" customHeight="1" x14ac:dyDescent="0.2">
      <c r="A26" s="29" t="s">
        <v>676</v>
      </c>
      <c r="B26" s="33"/>
      <c r="C26" s="33"/>
      <c r="D26" s="39">
        <v>-8603013</v>
      </c>
      <c r="E26" s="39"/>
      <c r="F26" s="109" t="s">
        <v>621</v>
      </c>
      <c r="I26" s="110"/>
    </row>
    <row r="27" spans="1:9" s="29" customFormat="1" ht="21" customHeight="1" x14ac:dyDescent="0.2">
      <c r="A27" s="29" t="s">
        <v>656</v>
      </c>
      <c r="B27" s="33"/>
      <c r="C27" s="33"/>
      <c r="D27" s="39">
        <v>18428</v>
      </c>
      <c r="E27" s="39"/>
      <c r="F27" s="39">
        <v>6249</v>
      </c>
    </row>
    <row r="28" spans="1:9" s="29" customFormat="1" ht="21" customHeight="1" x14ac:dyDescent="0.2">
      <c r="A28" s="29" t="s">
        <v>635</v>
      </c>
      <c r="B28" s="111"/>
      <c r="C28" s="111"/>
      <c r="D28" s="39"/>
      <c r="E28" s="112"/>
      <c r="F28" s="39"/>
    </row>
    <row r="29" spans="1:9" s="29" customFormat="1" ht="21" customHeight="1" x14ac:dyDescent="0.2">
      <c r="A29" s="108" t="s">
        <v>694</v>
      </c>
      <c r="B29" s="33"/>
      <c r="C29" s="33"/>
      <c r="D29" s="39">
        <v>-5367020</v>
      </c>
      <c r="E29" s="39"/>
      <c r="F29" s="39">
        <f>69128231+1371098</f>
        <v>70499329</v>
      </c>
    </row>
    <row r="30" spans="1:9" s="29" customFormat="1" ht="21" customHeight="1" x14ac:dyDescent="0.2">
      <c r="A30" s="108" t="s">
        <v>657</v>
      </c>
      <c r="B30" s="33"/>
      <c r="C30" s="33"/>
      <c r="D30" s="45">
        <v>-313250</v>
      </c>
      <c r="E30" s="39"/>
      <c r="F30" s="45">
        <v>-1162964</v>
      </c>
    </row>
    <row r="31" spans="1:9" s="29" customFormat="1" ht="21" customHeight="1" x14ac:dyDescent="0.2">
      <c r="A31" s="29" t="s">
        <v>631</v>
      </c>
      <c r="B31" s="33"/>
      <c r="C31" s="33"/>
      <c r="D31" s="39">
        <f>SUM(D21:D30)</f>
        <v>287800604</v>
      </c>
      <c r="E31" s="39"/>
      <c r="F31" s="39">
        <f>SUM(F21:F30)</f>
        <v>399411988</v>
      </c>
    </row>
    <row r="32" spans="1:9" s="29" customFormat="1" ht="21" customHeight="1" x14ac:dyDescent="0.2">
      <c r="A32" s="108" t="s">
        <v>677</v>
      </c>
      <c r="B32" s="33"/>
      <c r="C32" s="33"/>
      <c r="D32" s="39">
        <v>1932288</v>
      </c>
      <c r="E32" s="39"/>
      <c r="F32" s="39">
        <v>773961</v>
      </c>
    </row>
    <row r="33" spans="1:6" s="29" customFormat="1" ht="21" customHeight="1" x14ac:dyDescent="0.2">
      <c r="A33" s="108" t="s">
        <v>678</v>
      </c>
      <c r="B33" s="35"/>
      <c r="C33" s="33"/>
      <c r="D33" s="39">
        <v>-243112</v>
      </c>
      <c r="E33" s="39"/>
      <c r="F33" s="39">
        <v>-240820</v>
      </c>
    </row>
    <row r="34" spans="1:6" s="29" customFormat="1" ht="21" customHeight="1" x14ac:dyDescent="0.2">
      <c r="A34" s="108" t="s">
        <v>679</v>
      </c>
      <c r="B34" s="33"/>
      <c r="C34" s="33"/>
      <c r="D34" s="45">
        <v>-29333332</v>
      </c>
      <c r="E34" s="39"/>
      <c r="F34" s="45">
        <v>-28827367</v>
      </c>
    </row>
    <row r="35" spans="1:6" s="29" customFormat="1" ht="21" customHeight="1" x14ac:dyDescent="0.2">
      <c r="A35" s="106" t="s">
        <v>683</v>
      </c>
      <c r="B35" s="33"/>
      <c r="C35" s="33"/>
      <c r="D35" s="45">
        <f>SUM(D31:D34)</f>
        <v>260156448</v>
      </c>
      <c r="E35" s="39"/>
      <c r="F35" s="45">
        <f>SUM(F31:F34)</f>
        <v>371117762</v>
      </c>
    </row>
    <row r="36" spans="1:6" ht="21" customHeight="1" x14ac:dyDescent="0.2">
      <c r="A36" s="106"/>
      <c r="B36" s="33"/>
      <c r="C36" s="33"/>
      <c r="D36" s="39"/>
      <c r="E36" s="39"/>
      <c r="F36" s="39"/>
    </row>
    <row r="37" spans="1:6" ht="21" customHeight="1" x14ac:dyDescent="0.2">
      <c r="A37" s="106"/>
      <c r="B37" s="33"/>
      <c r="C37" s="33"/>
      <c r="D37" s="39"/>
      <c r="E37" s="39"/>
      <c r="F37" s="39"/>
    </row>
    <row r="38" spans="1:6" ht="21" customHeight="1" x14ac:dyDescent="0.2">
      <c r="A38" s="106"/>
      <c r="B38" s="33"/>
      <c r="C38" s="33"/>
      <c r="D38" s="39"/>
      <c r="E38" s="39"/>
      <c r="F38" s="39"/>
    </row>
    <row r="39" spans="1:6" ht="21" customHeight="1" x14ac:dyDescent="0.2">
      <c r="A39" s="106"/>
      <c r="B39" s="33"/>
      <c r="C39" s="33"/>
      <c r="D39" s="39"/>
      <c r="E39" s="39"/>
      <c r="F39" s="39"/>
    </row>
    <row r="40" spans="1:6" ht="21" customHeight="1" x14ac:dyDescent="0.2">
      <c r="A40" s="106"/>
      <c r="B40" s="33"/>
      <c r="C40" s="33"/>
      <c r="D40" s="39"/>
      <c r="E40" s="39"/>
      <c r="F40" s="39"/>
    </row>
    <row r="41" spans="1:6" ht="21" customHeight="1" x14ac:dyDescent="0.2">
      <c r="A41" s="117" t="s">
        <v>645</v>
      </c>
      <c r="B41" s="117"/>
      <c r="C41" s="117"/>
      <c r="D41" s="117"/>
      <c r="E41" s="117"/>
      <c r="F41" s="117"/>
    </row>
    <row r="42" spans="1:6" ht="21" customHeight="1" x14ac:dyDescent="0.2">
      <c r="A42" s="117" t="s">
        <v>647</v>
      </c>
      <c r="B42" s="117"/>
      <c r="C42" s="117"/>
      <c r="D42" s="117"/>
      <c r="E42" s="117"/>
      <c r="F42" s="117"/>
    </row>
    <row r="43" spans="1:6" ht="21" customHeight="1" x14ac:dyDescent="0.2">
      <c r="A43" s="117" t="s">
        <v>700</v>
      </c>
      <c r="B43" s="117"/>
      <c r="C43" s="117"/>
      <c r="D43" s="117"/>
      <c r="E43" s="117"/>
      <c r="F43" s="117"/>
    </row>
    <row r="44" spans="1:6" ht="21" customHeight="1" x14ac:dyDescent="0.2">
      <c r="A44" s="117" t="s">
        <v>616</v>
      </c>
      <c r="B44" s="117"/>
      <c r="C44" s="117"/>
      <c r="D44" s="117"/>
      <c r="E44" s="117"/>
      <c r="F44" s="117"/>
    </row>
    <row r="45" spans="1:6" ht="21" customHeight="1" x14ac:dyDescent="0.2">
      <c r="A45" s="118" t="s">
        <v>569</v>
      </c>
      <c r="B45" s="118"/>
      <c r="C45" s="118"/>
      <c r="D45" s="118"/>
      <c r="E45" s="118"/>
      <c r="F45" s="118"/>
    </row>
    <row r="46" spans="1:6" ht="9" customHeight="1" x14ac:dyDescent="0.2"/>
    <row r="47" spans="1:6" ht="21" customHeight="1" x14ac:dyDescent="0.2">
      <c r="B47" s="31"/>
      <c r="D47" s="28">
        <v>2025</v>
      </c>
      <c r="E47" s="29"/>
      <c r="F47" s="28">
        <v>2024</v>
      </c>
    </row>
    <row r="48" spans="1:6" s="29" customFormat="1" ht="21" customHeight="1" x14ac:dyDescent="0.2">
      <c r="A48" s="53" t="s">
        <v>636</v>
      </c>
    </row>
    <row r="49" spans="1:6" s="29" customFormat="1" ht="21" customHeight="1" x14ac:dyDescent="0.2">
      <c r="A49" s="108" t="s">
        <v>697</v>
      </c>
      <c r="D49" s="39">
        <v>-5825509</v>
      </c>
      <c r="E49" s="33"/>
      <c r="F49" s="113" t="s">
        <v>621</v>
      </c>
    </row>
    <row r="50" spans="1:6" s="29" customFormat="1" ht="21" customHeight="1" x14ac:dyDescent="0.2">
      <c r="A50" s="108" t="s">
        <v>696</v>
      </c>
      <c r="D50" s="39">
        <v>-32116348</v>
      </c>
      <c r="E50" s="39"/>
      <c r="F50" s="39">
        <v>-62165830</v>
      </c>
    </row>
    <row r="51" spans="1:6" s="29" customFormat="1" ht="21" customHeight="1" x14ac:dyDescent="0.2">
      <c r="A51" s="108" t="s">
        <v>695</v>
      </c>
      <c r="D51" s="39">
        <v>247066</v>
      </c>
      <c r="E51" s="39"/>
      <c r="F51" s="39">
        <v>332140</v>
      </c>
    </row>
    <row r="52" spans="1:6" s="29" customFormat="1" ht="21" customHeight="1" x14ac:dyDescent="0.2">
      <c r="A52" s="108" t="s">
        <v>680</v>
      </c>
      <c r="D52" s="45">
        <v>-4415800</v>
      </c>
      <c r="E52" s="39"/>
      <c r="F52" s="45">
        <v>-13779038</v>
      </c>
    </row>
    <row r="53" spans="1:6" s="29" customFormat="1" ht="21" customHeight="1" x14ac:dyDescent="0.2">
      <c r="A53" s="53" t="s">
        <v>637</v>
      </c>
      <c r="D53" s="114">
        <f>SUM(D49:D52)</f>
        <v>-42110591</v>
      </c>
      <c r="E53" s="39"/>
      <c r="F53" s="114">
        <f>SUM(F49:F52)</f>
        <v>-75612728</v>
      </c>
    </row>
    <row r="54" spans="1:6" s="29" customFormat="1" ht="21" customHeight="1" x14ac:dyDescent="0.2">
      <c r="A54" s="53"/>
      <c r="D54" s="39"/>
      <c r="E54" s="39"/>
      <c r="F54" s="39"/>
    </row>
    <row r="55" spans="1:6" s="29" customFormat="1" ht="21" customHeight="1" x14ac:dyDescent="0.2">
      <c r="A55" s="53" t="s">
        <v>638</v>
      </c>
      <c r="D55" s="39"/>
      <c r="E55" s="39"/>
      <c r="F55" s="39"/>
    </row>
    <row r="56" spans="1:6" s="29" customFormat="1" ht="21" customHeight="1" x14ac:dyDescent="0.25">
      <c r="A56" s="108" t="s">
        <v>639</v>
      </c>
      <c r="D56" s="115">
        <v>-3288379</v>
      </c>
      <c r="E56" s="115"/>
      <c r="F56" s="115">
        <v>-3251835</v>
      </c>
    </row>
    <row r="57" spans="1:6" s="29" customFormat="1" ht="21" customHeight="1" x14ac:dyDescent="0.25">
      <c r="A57" s="29" t="s">
        <v>649</v>
      </c>
      <c r="B57" s="30"/>
      <c r="D57" s="115">
        <v>-65513577</v>
      </c>
      <c r="E57" s="115"/>
      <c r="F57" s="115">
        <v>-44334454</v>
      </c>
    </row>
    <row r="58" spans="1:6" s="29" customFormat="1" ht="21" customHeight="1" x14ac:dyDescent="0.2">
      <c r="A58" s="53" t="s">
        <v>640</v>
      </c>
      <c r="D58" s="44">
        <f>SUM(D56:D57)</f>
        <v>-68801956</v>
      </c>
      <c r="E58" s="39"/>
      <c r="F58" s="44">
        <f>SUM(F56:F57)</f>
        <v>-47586289</v>
      </c>
    </row>
    <row r="59" spans="1:6" s="29" customFormat="1" ht="21" customHeight="1" x14ac:dyDescent="0.2">
      <c r="A59" s="53"/>
      <c r="D59" s="39"/>
      <c r="E59" s="39"/>
      <c r="F59" s="39"/>
    </row>
    <row r="60" spans="1:6" s="29" customFormat="1" ht="21" customHeight="1" x14ac:dyDescent="0.25">
      <c r="A60" s="29" t="s">
        <v>682</v>
      </c>
      <c r="D60" s="115">
        <f>D35+D53+D58</f>
        <v>149243901</v>
      </c>
      <c r="E60" s="115"/>
      <c r="F60" s="115">
        <f>F35+F53+F58</f>
        <v>247918745</v>
      </c>
    </row>
    <row r="61" spans="1:6" s="29" customFormat="1" ht="21" customHeight="1" x14ac:dyDescent="0.25">
      <c r="A61" s="108" t="s">
        <v>681</v>
      </c>
      <c r="D61" s="116">
        <v>562818650</v>
      </c>
      <c r="E61" s="115"/>
      <c r="F61" s="116">
        <v>247584494</v>
      </c>
    </row>
    <row r="62" spans="1:6" s="29" customFormat="1" ht="21" customHeight="1" thickBot="1" x14ac:dyDescent="0.25">
      <c r="A62" s="106" t="s">
        <v>705</v>
      </c>
      <c r="D62" s="48">
        <f>SUM(D60:D61)</f>
        <v>712062551</v>
      </c>
      <c r="E62" s="39"/>
      <c r="F62" s="48">
        <f>SUM(F60:F61)</f>
        <v>495503239</v>
      </c>
    </row>
    <row r="63" spans="1:6" s="29" customFormat="1" ht="21" customHeight="1" thickTop="1" x14ac:dyDescent="0.2">
      <c r="D63" s="26"/>
      <c r="E63" s="39"/>
      <c r="F63" s="39"/>
    </row>
    <row r="64" spans="1:6" s="29" customFormat="1" ht="21" customHeight="1" x14ac:dyDescent="0.2">
      <c r="A64" s="53" t="s">
        <v>641</v>
      </c>
      <c r="D64" s="39"/>
      <c r="E64" s="39"/>
      <c r="F64" s="39"/>
    </row>
    <row r="65" spans="1:6" s="29" customFormat="1" ht="21" customHeight="1" x14ac:dyDescent="0.2">
      <c r="A65" s="29" t="s">
        <v>658</v>
      </c>
      <c r="D65" s="39"/>
      <c r="E65" s="39"/>
      <c r="F65" s="39"/>
    </row>
    <row r="66" spans="1:6" s="29" customFormat="1" ht="21" customHeight="1" x14ac:dyDescent="0.25">
      <c r="A66" s="29" t="s">
        <v>711</v>
      </c>
      <c r="D66" s="39">
        <v>1994088</v>
      </c>
      <c r="E66" s="39"/>
      <c r="F66" s="115">
        <v>2522177</v>
      </c>
    </row>
    <row r="67" spans="1:6" s="29" customFormat="1" ht="21" customHeight="1" x14ac:dyDescent="0.25">
      <c r="A67" s="108" t="s">
        <v>712</v>
      </c>
      <c r="D67" s="39">
        <v>2885157.18</v>
      </c>
      <c r="E67" s="39"/>
      <c r="F67" s="115">
        <v>5340101</v>
      </c>
    </row>
    <row r="68" spans="1:6" s="29" customFormat="1" ht="21" customHeight="1" x14ac:dyDescent="0.25">
      <c r="A68" s="108" t="s">
        <v>713</v>
      </c>
      <c r="D68" s="39">
        <v>5046071</v>
      </c>
      <c r="E68" s="39"/>
      <c r="F68" s="115">
        <v>3938142</v>
      </c>
    </row>
    <row r="69" spans="1:6" s="29" customFormat="1" ht="21" customHeight="1" x14ac:dyDescent="0.2">
      <c r="A69" s="108"/>
      <c r="D69" s="39"/>
      <c r="E69" s="39"/>
      <c r="F69" s="39"/>
    </row>
    <row r="70" spans="1:6" s="29" customFormat="1" ht="21" customHeight="1" x14ac:dyDescent="0.2">
      <c r="A70" s="108"/>
      <c r="D70" s="39"/>
      <c r="E70" s="39"/>
      <c r="F70" s="39"/>
    </row>
    <row r="71" spans="1:6" s="29" customFormat="1" ht="21" customHeight="1" x14ac:dyDescent="0.2">
      <c r="A71" s="108"/>
      <c r="D71" s="39"/>
      <c r="E71" s="39"/>
      <c r="F71" s="39"/>
    </row>
    <row r="72" spans="1:6" s="29" customFormat="1" ht="21" customHeight="1" x14ac:dyDescent="0.2">
      <c r="A72" s="108"/>
      <c r="D72" s="39"/>
      <c r="E72" s="39"/>
      <c r="F72" s="39"/>
    </row>
    <row r="73" spans="1:6" s="29" customFormat="1" ht="21" customHeight="1" x14ac:dyDescent="0.2">
      <c r="A73" s="108"/>
      <c r="D73" s="39"/>
      <c r="E73" s="39"/>
      <c r="F73" s="39"/>
    </row>
    <row r="74" spans="1:6" s="29" customFormat="1" ht="21" customHeight="1" x14ac:dyDescent="0.2">
      <c r="A74" s="108"/>
      <c r="D74" s="39"/>
      <c r="E74" s="39"/>
      <c r="F74" s="39"/>
    </row>
    <row r="75" spans="1:6" s="29" customFormat="1" ht="21" customHeight="1" x14ac:dyDescent="0.2">
      <c r="A75" s="108"/>
      <c r="D75" s="39"/>
      <c r="E75" s="39"/>
      <c r="F75" s="39"/>
    </row>
    <row r="76" spans="1:6" s="29" customFormat="1" ht="21" customHeight="1" x14ac:dyDescent="0.2">
      <c r="A76" s="108"/>
      <c r="D76" s="61"/>
      <c r="E76" s="61"/>
      <c r="F76" s="61"/>
    </row>
    <row r="77" spans="1:6" s="29" customFormat="1" ht="21" customHeight="1" x14ac:dyDescent="0.2"/>
    <row r="80" spans="1:6" ht="21" customHeight="1" x14ac:dyDescent="0.2">
      <c r="A80" s="108" t="s">
        <v>643</v>
      </c>
    </row>
  </sheetData>
  <mergeCells count="10">
    <mergeCell ref="A1:F1"/>
    <mergeCell ref="A2:F2"/>
    <mergeCell ref="A3:F3"/>
    <mergeCell ref="A5:F5"/>
    <mergeCell ref="A41:F41"/>
    <mergeCell ref="A42:F42"/>
    <mergeCell ref="A43:F43"/>
    <mergeCell ref="A45:F45"/>
    <mergeCell ref="A4:F4"/>
    <mergeCell ref="A44:F44"/>
  </mergeCells>
  <pageMargins left="1" right="0.3" top="1" bottom="0.5" header="0.6" footer="0.3"/>
  <pageSetup paperSize="9" scale="9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eff331-87e7-4a01-8b7e-76f92182cd16">
      <Terms xmlns="http://schemas.microsoft.com/office/infopath/2007/PartnerControls"/>
    </lcf76f155ced4ddcb4097134ff3c332f>
    <TaxCatchAll xmlns="58c101f3-5f34-42ec-9ad1-01eba10929d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979378E09661418E1477ABCF34F1BB" ma:contentTypeVersion="10" ma:contentTypeDescription="Create a new document." ma:contentTypeScope="" ma:versionID="b3f7ef9a611a701ad992027d18362b1d">
  <xsd:schema xmlns:xsd="http://www.w3.org/2001/XMLSchema" xmlns:xs="http://www.w3.org/2001/XMLSchema" xmlns:p="http://schemas.microsoft.com/office/2006/metadata/properties" xmlns:ns2="02eff331-87e7-4a01-8b7e-76f92182cd16" xmlns:ns3="58c101f3-5f34-42ec-9ad1-01eba10929d5" targetNamespace="http://schemas.microsoft.com/office/2006/metadata/properties" ma:root="true" ma:fieldsID="a574f2f34cdddb11e8fcbcfb54b3d2e1" ns2:_="" ns3:_="">
    <xsd:import namespace="02eff331-87e7-4a01-8b7e-76f92182cd16"/>
    <xsd:import namespace="58c101f3-5f34-42ec-9ad1-01eba10929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ff331-87e7-4a01-8b7e-76f92182cd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101f3-5f34-42ec-9ad1-01eba10929d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e591535-c779-4c6e-98e6-6d5ec6a0761d}" ma:internalName="TaxCatchAll" ma:showField="CatchAllData" ma:web="58c101f3-5f34-42ec-9ad1-01eba10929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F29E6B-A302-4CE7-BE72-2CADFC8D00BA}">
  <ds:schemaRefs>
    <ds:schemaRef ds:uri="http://www.w3.org/XML/1998/namespace"/>
    <ds:schemaRef ds:uri="58c101f3-5f34-42ec-9ad1-01eba10929d5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02eff331-87e7-4a01-8b7e-76f92182cd16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35812BA-7C38-421D-8A11-DA6EFC3338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4D13FE-CBF5-4EBA-BC5E-BF06EB41C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eff331-87e7-4a01-8b7e-76f92182cd16"/>
    <ds:schemaRef ds:uri="58c101f3-5f34-42ec-9ad1-01eba10929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Links</vt:lpstr>
      <vt:lpstr>Assets</vt:lpstr>
      <vt:lpstr>PL</vt:lpstr>
      <vt:lpstr>Shareholder</vt:lpstr>
      <vt:lpstr>Cash Flow </vt:lpstr>
      <vt:lpstr>L_AcctDes</vt:lpstr>
      <vt:lpstr>L_Adjust</vt:lpstr>
      <vt:lpstr>L_Adjust_GT</vt:lpstr>
      <vt:lpstr>L_AJE_Tot</vt:lpstr>
      <vt:lpstr>L_AJE_Tot_GT</vt:lpstr>
      <vt:lpstr>L_CompNum</vt:lpstr>
      <vt:lpstr>L_CY_Beg</vt:lpstr>
      <vt:lpstr>L_CY_Beg_GT</vt:lpstr>
      <vt:lpstr>L_CY_End</vt:lpstr>
      <vt:lpstr>L_CY_End_GT</vt:lpstr>
      <vt:lpstr>L_GrpNum</vt:lpstr>
      <vt:lpstr>L_Headings</vt:lpstr>
      <vt:lpstr>L_KeyValue</vt:lpstr>
      <vt:lpstr>L_PY_End</vt:lpstr>
      <vt:lpstr>L_PY_End_GT</vt:lpstr>
      <vt:lpstr>L_RJE_Tot</vt:lpstr>
      <vt:lpstr>L_RJE_Tot_GT</vt:lpstr>
      <vt:lpstr>L_RowNum</vt:lpstr>
      <vt:lpstr>Links!Print_Titles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Withayasarana, Sakonwan (TH - Bangkok)</dc:creator>
  <cp:keywords/>
  <dc:description/>
  <cp:lastModifiedBy>Kannika  Boonkhao</cp:lastModifiedBy>
  <cp:revision/>
  <cp:lastPrinted>2025-11-12T10:18:22Z</cp:lastPrinted>
  <dcterms:created xsi:type="dcterms:W3CDTF">2015-03-05T04:21:13Z</dcterms:created>
  <dcterms:modified xsi:type="dcterms:W3CDTF">2025-11-14T01:33:34Z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2021-09-28T04:38:03Z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2e718fb1-b336-431d-9afb-8983927a123e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0x0101000C979378E09661418E1477ABCF34F1BB</vt:lpwstr>
  </property>
  <property fmtid="{D5CDD505-2E9C-101B-9397-08002B2CF9AE}" pid="10" name="MediaServiceImageTags">
    <vt:lpwstr/>
  </property>
</Properties>
</file>